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25" yWindow="75" windowWidth="19020" windowHeight="8820" tabRatio="895" activeTab="18"/>
  </bookViews>
  <sheets>
    <sheet name="1" sheetId="61" r:id="rId1"/>
    <sheet name="Судьи" sheetId="41" r:id="rId2"/>
    <sheet name="Команды" sheetId="38" r:id="rId3"/>
    <sheet name="Итог" sheetId="62" r:id="rId4"/>
    <sheet name="С-1" sheetId="23" r:id="rId5"/>
    <sheet name="С-2" sheetId="39" r:id="rId6"/>
    <sheet name="С-3" sheetId="40" r:id="rId7"/>
    <sheet name="С-4" sheetId="42" r:id="rId8"/>
    <sheet name="С-5" sheetId="43" r:id="rId9"/>
    <sheet name="С-6" sheetId="64" r:id="rId10"/>
    <sheet name="С-7" sheetId="66" r:id="rId11"/>
    <sheet name="С-8" sheetId="67" r:id="rId12"/>
    <sheet name="С-9" sheetId="68" r:id="rId13"/>
    <sheet name="С-10" sheetId="69" r:id="rId14"/>
    <sheet name="С-11" sheetId="70" r:id="rId15"/>
    <sheet name="С-12" sheetId="71" r:id="rId16"/>
    <sheet name="С-13" sheetId="72" r:id="rId17"/>
    <sheet name="Сложность" sheetId="45" r:id="rId18"/>
    <sheet name="Новизна" sheetId="56" r:id="rId19"/>
    <sheet name="Без-сть" sheetId="57" r:id="rId20"/>
    <sheet name="Напр-сть" sheetId="58" r:id="rId21"/>
    <sheet name="Полезность" sheetId="59" r:id="rId22"/>
  </sheets>
  <definedNames>
    <definedName name="_xlnm.Print_Area" localSheetId="19">'Без-сть'!$A$1:$P$20</definedName>
    <definedName name="_xlnm.Print_Area" localSheetId="3">Итог!$A$1:$N$36</definedName>
    <definedName name="_xlnm.Print_Area" localSheetId="2">Команды!$A$1:$F$25</definedName>
    <definedName name="_xlnm.Print_Area" localSheetId="20">'Напр-сть'!$A$1:$P$20</definedName>
    <definedName name="_xlnm.Print_Area" localSheetId="18">Новизна!$A$1:$P$20</definedName>
    <definedName name="_xlnm.Print_Area" localSheetId="21">Полезность!$A$1:$P$20</definedName>
    <definedName name="_xlnm.Print_Area" localSheetId="4">'С-1'!$A$1:$L$27</definedName>
    <definedName name="_xlnm.Print_Area" localSheetId="5">'С-2'!$A$1:$L$27</definedName>
    <definedName name="_xlnm.Print_Area" localSheetId="6">'С-3'!$A$1:$L$27</definedName>
    <definedName name="_xlnm.Print_Area" localSheetId="7">'С-4'!$A$1:$L$27</definedName>
    <definedName name="_xlnm.Print_Area" localSheetId="8">'С-5'!$A$1:$L$27</definedName>
    <definedName name="_xlnm.Print_Area" localSheetId="17">Сложность!$A$1:$P$27</definedName>
  </definedNames>
  <calcPr calcId="114210"/>
</workbook>
</file>

<file path=xl/calcChain.xml><?xml version="1.0" encoding="utf-8"?>
<calcChain xmlns="http://schemas.openxmlformats.org/spreadsheetml/2006/main">
  <c r="C32" i="62"/>
  <c r="C31"/>
  <c r="C30"/>
  <c r="C29"/>
  <c r="N16" i="59"/>
  <c r="N17"/>
  <c r="N18"/>
  <c r="N19"/>
  <c r="N20"/>
  <c r="N21"/>
  <c r="N22"/>
  <c r="N23"/>
  <c r="N24"/>
  <c r="N25"/>
  <c r="N15"/>
  <c r="N16" i="58"/>
  <c r="N17"/>
  <c r="N18"/>
  <c r="N19"/>
  <c r="N20"/>
  <c r="N21"/>
  <c r="N22"/>
  <c r="N23"/>
  <c r="N24"/>
  <c r="N25"/>
  <c r="N15"/>
  <c r="N16" i="57"/>
  <c r="N17"/>
  <c r="N18"/>
  <c r="N19"/>
  <c r="N20"/>
  <c r="N21"/>
  <c r="N22"/>
  <c r="N23"/>
  <c r="N24"/>
  <c r="N25"/>
  <c r="N15"/>
  <c r="N16" i="56"/>
  <c r="N17"/>
  <c r="N18"/>
  <c r="N19"/>
  <c r="N20"/>
  <c r="N21"/>
  <c r="N22"/>
  <c r="N23"/>
  <c r="N24"/>
  <c r="N25"/>
  <c r="N15"/>
  <c r="N16" i="45"/>
  <c r="N17"/>
  <c r="N18"/>
  <c r="N19"/>
  <c r="N20"/>
  <c r="N21"/>
  <c r="N22"/>
  <c r="N23"/>
  <c r="N24"/>
  <c r="N25"/>
  <c r="N15"/>
  <c r="C28" i="62"/>
  <c r="I27"/>
  <c r="L15" i="59"/>
  <c r="M15"/>
  <c r="O15"/>
  <c r="P15"/>
  <c r="Q15"/>
  <c r="R15"/>
  <c r="S15"/>
  <c r="T15"/>
  <c r="U15"/>
  <c r="V15"/>
  <c r="I15"/>
  <c r="O16"/>
  <c r="O17"/>
  <c r="O18"/>
  <c r="O19"/>
  <c r="O20"/>
  <c r="O21"/>
  <c r="O22"/>
  <c r="O23"/>
  <c r="O24"/>
  <c r="O25"/>
  <c r="O16" i="58"/>
  <c r="O17"/>
  <c r="O18"/>
  <c r="O19"/>
  <c r="O20"/>
  <c r="O21"/>
  <c r="O22"/>
  <c r="O23"/>
  <c r="O24"/>
  <c r="O25"/>
  <c r="O15"/>
  <c r="O16" i="57"/>
  <c r="O17"/>
  <c r="O18"/>
  <c r="O19"/>
  <c r="O20"/>
  <c r="O21"/>
  <c r="O22"/>
  <c r="O23"/>
  <c r="O24"/>
  <c r="O25"/>
  <c r="O15"/>
  <c r="O16" i="56"/>
  <c r="O17"/>
  <c r="O18"/>
  <c r="O19"/>
  <c r="O20"/>
  <c r="O21"/>
  <c r="O22"/>
  <c r="O23"/>
  <c r="O24"/>
  <c r="O25"/>
  <c r="O15"/>
  <c r="O16" i="45"/>
  <c r="O17"/>
  <c r="O18"/>
  <c r="O19"/>
  <c r="O20"/>
  <c r="O21"/>
  <c r="O22"/>
  <c r="O23"/>
  <c r="O24"/>
  <c r="O25"/>
  <c r="O15"/>
  <c r="L24"/>
  <c r="M24"/>
  <c r="P24"/>
  <c r="Q24"/>
  <c r="R24"/>
  <c r="S24"/>
  <c r="T24"/>
  <c r="U24"/>
  <c r="V24"/>
  <c r="I24"/>
  <c r="J24"/>
  <c r="K24"/>
  <c r="H24"/>
  <c r="B2" i="41"/>
  <c r="G24" i="45"/>
  <c r="G24" i="62"/>
  <c r="L24" i="56"/>
  <c r="M24"/>
  <c r="P24"/>
  <c r="Q24"/>
  <c r="R24"/>
  <c r="S24"/>
  <c r="T24"/>
  <c r="U24"/>
  <c r="V24"/>
  <c r="I24"/>
  <c r="J24"/>
  <c r="K24"/>
  <c r="H24"/>
  <c r="G24"/>
  <c r="H24" i="62"/>
  <c r="L24" i="57"/>
  <c r="M24"/>
  <c r="P24"/>
  <c r="Q24"/>
  <c r="R24"/>
  <c r="S24"/>
  <c r="T24"/>
  <c r="U24"/>
  <c r="V24"/>
  <c r="I24"/>
  <c r="J24"/>
  <c r="K24"/>
  <c r="H24"/>
  <c r="G24"/>
  <c r="I24" i="62"/>
  <c r="L24" i="58"/>
  <c r="M24"/>
  <c r="P24"/>
  <c r="Q24"/>
  <c r="R24"/>
  <c r="S24"/>
  <c r="T24"/>
  <c r="U24"/>
  <c r="V24"/>
  <c r="I24"/>
  <c r="J24"/>
  <c r="K24"/>
  <c r="H24"/>
  <c r="G24"/>
  <c r="J24" i="62"/>
  <c r="L24" i="59"/>
  <c r="M24"/>
  <c r="P24"/>
  <c r="Q24"/>
  <c r="R24"/>
  <c r="S24"/>
  <c r="T24"/>
  <c r="U24"/>
  <c r="V24"/>
  <c r="I24"/>
  <c r="J24"/>
  <c r="K24"/>
  <c r="H24"/>
  <c r="G24"/>
  <c r="K24" i="62"/>
  <c r="L24"/>
  <c r="L25" i="45"/>
  <c r="M25"/>
  <c r="P25"/>
  <c r="Q25"/>
  <c r="R25"/>
  <c r="S25"/>
  <c r="T25"/>
  <c r="U25"/>
  <c r="V25"/>
  <c r="I25"/>
  <c r="J25"/>
  <c r="K25"/>
  <c r="H25"/>
  <c r="G25"/>
  <c r="G25" i="62"/>
  <c r="L25" i="56"/>
  <c r="M25"/>
  <c r="P25"/>
  <c r="Q25"/>
  <c r="R25"/>
  <c r="S25"/>
  <c r="T25"/>
  <c r="U25"/>
  <c r="V25"/>
  <c r="I25"/>
  <c r="J25"/>
  <c r="K25"/>
  <c r="H25"/>
  <c r="G25"/>
  <c r="H25" i="62"/>
  <c r="L25" i="57"/>
  <c r="M25"/>
  <c r="P25"/>
  <c r="Q25"/>
  <c r="R25"/>
  <c r="S25"/>
  <c r="T25"/>
  <c r="U25"/>
  <c r="V25"/>
  <c r="I25"/>
  <c r="J25"/>
  <c r="K25"/>
  <c r="H25"/>
  <c r="G25"/>
  <c r="I25" i="62"/>
  <c r="L25" i="58"/>
  <c r="M25"/>
  <c r="P25"/>
  <c r="Q25"/>
  <c r="R25"/>
  <c r="S25"/>
  <c r="T25"/>
  <c r="U25"/>
  <c r="V25"/>
  <c r="I25"/>
  <c r="J25"/>
  <c r="K25"/>
  <c r="H25"/>
  <c r="G25"/>
  <c r="J25" i="62"/>
  <c r="L25" i="59"/>
  <c r="M25"/>
  <c r="P25"/>
  <c r="Q25"/>
  <c r="R25"/>
  <c r="S25"/>
  <c r="T25"/>
  <c r="U25"/>
  <c r="V25"/>
  <c r="I25"/>
  <c r="J25"/>
  <c r="K25"/>
  <c r="H25"/>
  <c r="G25"/>
  <c r="K25" i="62"/>
  <c r="L25"/>
  <c r="A24" i="59"/>
  <c r="B24"/>
  <c r="C24"/>
  <c r="D24"/>
  <c r="E24"/>
  <c r="F24"/>
  <c r="A25"/>
  <c r="B25"/>
  <c r="C25"/>
  <c r="D25"/>
  <c r="E25"/>
  <c r="F25"/>
  <c r="A24" i="58"/>
  <c r="B24"/>
  <c r="C24"/>
  <c r="D24"/>
  <c r="E24"/>
  <c r="F24"/>
  <c r="A25"/>
  <c r="B25"/>
  <c r="C25"/>
  <c r="D25"/>
  <c r="E25"/>
  <c r="F25"/>
  <c r="A24" i="57"/>
  <c r="B24"/>
  <c r="C24"/>
  <c r="D24"/>
  <c r="E24"/>
  <c r="F24"/>
  <c r="A25"/>
  <c r="B25"/>
  <c r="C25"/>
  <c r="D25"/>
  <c r="E25"/>
  <c r="F25"/>
  <c r="A24" i="56"/>
  <c r="B24"/>
  <c r="C24"/>
  <c r="D24"/>
  <c r="E24"/>
  <c r="F24"/>
  <c r="A25"/>
  <c r="B25"/>
  <c r="C25"/>
  <c r="D25"/>
  <c r="E25"/>
  <c r="F25"/>
  <c r="A24" i="45"/>
  <c r="B24"/>
  <c r="C24"/>
  <c r="D24"/>
  <c r="E24"/>
  <c r="F24"/>
  <c r="A25"/>
  <c r="B25"/>
  <c r="C25"/>
  <c r="D25"/>
  <c r="E25"/>
  <c r="F25"/>
  <c r="L16"/>
  <c r="M16"/>
  <c r="P16"/>
  <c r="Q16"/>
  <c r="R16"/>
  <c r="S16"/>
  <c r="T16"/>
  <c r="U16"/>
  <c r="V16"/>
  <c r="I16"/>
  <c r="J16"/>
  <c r="K16"/>
  <c r="H16"/>
  <c r="G16"/>
  <c r="G16" i="62"/>
  <c r="L16" i="56"/>
  <c r="M16"/>
  <c r="P16"/>
  <c r="Q16"/>
  <c r="R16"/>
  <c r="S16"/>
  <c r="T16"/>
  <c r="U16"/>
  <c r="V16"/>
  <c r="I16"/>
  <c r="J16"/>
  <c r="K16"/>
  <c r="H16"/>
  <c r="G16"/>
  <c r="H16" i="62"/>
  <c r="L16" i="57"/>
  <c r="M16"/>
  <c r="P16"/>
  <c r="Q16"/>
  <c r="R16"/>
  <c r="S16"/>
  <c r="T16"/>
  <c r="U16"/>
  <c r="V16"/>
  <c r="I16"/>
  <c r="J16"/>
  <c r="K16"/>
  <c r="H16"/>
  <c r="G16"/>
  <c r="I16" i="62"/>
  <c r="L16" i="58"/>
  <c r="M16"/>
  <c r="P16"/>
  <c r="Q16"/>
  <c r="R16"/>
  <c r="S16"/>
  <c r="T16"/>
  <c r="U16"/>
  <c r="V16"/>
  <c r="I16"/>
  <c r="J16"/>
  <c r="K16"/>
  <c r="H16"/>
  <c r="G16"/>
  <c r="J16" i="62"/>
  <c r="L16" i="59"/>
  <c r="M16"/>
  <c r="P16"/>
  <c r="Q16"/>
  <c r="R16"/>
  <c r="S16"/>
  <c r="T16"/>
  <c r="U16"/>
  <c r="V16"/>
  <c r="I16"/>
  <c r="J16"/>
  <c r="K16"/>
  <c r="H16"/>
  <c r="G16"/>
  <c r="K16" i="62"/>
  <c r="L16"/>
  <c r="L17" i="45"/>
  <c r="M17"/>
  <c r="P17"/>
  <c r="Q17"/>
  <c r="R17"/>
  <c r="S17"/>
  <c r="T17"/>
  <c r="U17"/>
  <c r="V17"/>
  <c r="I17"/>
  <c r="J17"/>
  <c r="K17"/>
  <c r="H17"/>
  <c r="G17"/>
  <c r="G17" i="62"/>
  <c r="L17" i="56"/>
  <c r="M17"/>
  <c r="P17"/>
  <c r="Q17"/>
  <c r="R17"/>
  <c r="S17"/>
  <c r="T17"/>
  <c r="U17"/>
  <c r="V17"/>
  <c r="I17"/>
  <c r="J17"/>
  <c r="K17"/>
  <c r="H17"/>
  <c r="G17"/>
  <c r="H17" i="62"/>
  <c r="L17" i="57"/>
  <c r="M17"/>
  <c r="P17"/>
  <c r="Q17"/>
  <c r="R17"/>
  <c r="S17"/>
  <c r="T17"/>
  <c r="U17"/>
  <c r="V17"/>
  <c r="I17"/>
  <c r="J17"/>
  <c r="K17"/>
  <c r="H17"/>
  <c r="G17"/>
  <c r="I17" i="62"/>
  <c r="L17" i="58"/>
  <c r="M17"/>
  <c r="P17"/>
  <c r="Q17"/>
  <c r="R17"/>
  <c r="S17"/>
  <c r="T17"/>
  <c r="U17"/>
  <c r="V17"/>
  <c r="I17"/>
  <c r="J17"/>
  <c r="K17"/>
  <c r="H17"/>
  <c r="G17"/>
  <c r="J17" i="62"/>
  <c r="L17" i="59"/>
  <c r="M17"/>
  <c r="P17"/>
  <c r="Q17"/>
  <c r="R17"/>
  <c r="S17"/>
  <c r="T17"/>
  <c r="U17"/>
  <c r="V17"/>
  <c r="I17"/>
  <c r="J17"/>
  <c r="K17"/>
  <c r="H17"/>
  <c r="G17"/>
  <c r="K17" i="62"/>
  <c r="L17"/>
  <c r="L18" i="45"/>
  <c r="M18"/>
  <c r="P18"/>
  <c r="Q18"/>
  <c r="R18"/>
  <c r="S18"/>
  <c r="T18"/>
  <c r="U18"/>
  <c r="V18"/>
  <c r="I18"/>
  <c r="J18"/>
  <c r="K18"/>
  <c r="H18"/>
  <c r="G18"/>
  <c r="G18" i="62"/>
  <c r="L18" i="56"/>
  <c r="M18"/>
  <c r="P18"/>
  <c r="Q18"/>
  <c r="R18"/>
  <c r="S18"/>
  <c r="T18"/>
  <c r="U18"/>
  <c r="V18"/>
  <c r="I18"/>
  <c r="J18"/>
  <c r="K18"/>
  <c r="H18"/>
  <c r="G18"/>
  <c r="H18" i="62"/>
  <c r="L18" i="57"/>
  <c r="M18"/>
  <c r="P18"/>
  <c r="Q18"/>
  <c r="R18"/>
  <c r="S18"/>
  <c r="T18"/>
  <c r="U18"/>
  <c r="V18"/>
  <c r="I18"/>
  <c r="J18"/>
  <c r="K18"/>
  <c r="H18"/>
  <c r="G18"/>
  <c r="I18" i="62"/>
  <c r="L18" i="58"/>
  <c r="M18"/>
  <c r="P18"/>
  <c r="Q18"/>
  <c r="R18"/>
  <c r="S18"/>
  <c r="T18"/>
  <c r="U18"/>
  <c r="V18"/>
  <c r="I18"/>
  <c r="J18"/>
  <c r="K18"/>
  <c r="H18"/>
  <c r="G18"/>
  <c r="J18" i="62"/>
  <c r="L18" i="59"/>
  <c r="M18"/>
  <c r="P18"/>
  <c r="Q18"/>
  <c r="R18"/>
  <c r="S18"/>
  <c r="T18"/>
  <c r="U18"/>
  <c r="V18"/>
  <c r="I18"/>
  <c r="J18"/>
  <c r="K18"/>
  <c r="H18"/>
  <c r="G18"/>
  <c r="K18" i="62"/>
  <c r="L18"/>
  <c r="L19" i="45"/>
  <c r="M19"/>
  <c r="P19"/>
  <c r="Q19"/>
  <c r="R19"/>
  <c r="S19"/>
  <c r="T19"/>
  <c r="U19"/>
  <c r="V19"/>
  <c r="I19"/>
  <c r="J19"/>
  <c r="K19"/>
  <c r="H19"/>
  <c r="G19"/>
  <c r="G19" i="62"/>
  <c r="L19" i="56"/>
  <c r="M19"/>
  <c r="P19"/>
  <c r="Q19"/>
  <c r="R19"/>
  <c r="S19"/>
  <c r="T19"/>
  <c r="U19"/>
  <c r="V19"/>
  <c r="I19"/>
  <c r="J19"/>
  <c r="K19"/>
  <c r="H19"/>
  <c r="G19"/>
  <c r="H19" i="62"/>
  <c r="L19" i="57"/>
  <c r="M19"/>
  <c r="P19"/>
  <c r="Q19"/>
  <c r="R19"/>
  <c r="S19"/>
  <c r="T19"/>
  <c r="U19"/>
  <c r="V19"/>
  <c r="I19"/>
  <c r="J19"/>
  <c r="K19"/>
  <c r="H19"/>
  <c r="G19"/>
  <c r="I19" i="62"/>
  <c r="L19" i="58"/>
  <c r="M19"/>
  <c r="P19"/>
  <c r="Q19"/>
  <c r="R19"/>
  <c r="S19"/>
  <c r="T19"/>
  <c r="U19"/>
  <c r="V19"/>
  <c r="I19"/>
  <c r="J19"/>
  <c r="K19"/>
  <c r="H19"/>
  <c r="G19"/>
  <c r="J19" i="62"/>
  <c r="L19" i="59"/>
  <c r="M19"/>
  <c r="P19"/>
  <c r="Q19"/>
  <c r="R19"/>
  <c r="S19"/>
  <c r="T19"/>
  <c r="U19"/>
  <c r="V19"/>
  <c r="I19"/>
  <c r="J19"/>
  <c r="K19"/>
  <c r="H19"/>
  <c r="G19"/>
  <c r="K19" i="62"/>
  <c r="L19"/>
  <c r="L20" i="45"/>
  <c r="M20"/>
  <c r="P20"/>
  <c r="Q20"/>
  <c r="R20"/>
  <c r="S20"/>
  <c r="T20"/>
  <c r="U20"/>
  <c r="V20"/>
  <c r="I20"/>
  <c r="J20"/>
  <c r="K20"/>
  <c r="H20"/>
  <c r="G20"/>
  <c r="G20" i="62"/>
  <c r="L20" i="56"/>
  <c r="M20"/>
  <c r="P20"/>
  <c r="Q20"/>
  <c r="R20"/>
  <c r="S20"/>
  <c r="T20"/>
  <c r="U20"/>
  <c r="V20"/>
  <c r="I20"/>
  <c r="J20"/>
  <c r="K20"/>
  <c r="H20"/>
  <c r="G20"/>
  <c r="H20" i="62"/>
  <c r="L20" i="57"/>
  <c r="M20"/>
  <c r="P20"/>
  <c r="Q20"/>
  <c r="R20"/>
  <c r="S20"/>
  <c r="T20"/>
  <c r="U20"/>
  <c r="V20"/>
  <c r="I20"/>
  <c r="J20"/>
  <c r="K20"/>
  <c r="H20"/>
  <c r="G20"/>
  <c r="I20" i="62"/>
  <c r="L20" i="58"/>
  <c r="M20"/>
  <c r="P20"/>
  <c r="Q20"/>
  <c r="R20"/>
  <c r="S20"/>
  <c r="T20"/>
  <c r="U20"/>
  <c r="V20"/>
  <c r="I20"/>
  <c r="J20"/>
  <c r="K20"/>
  <c r="H20"/>
  <c r="G20"/>
  <c r="J20" i="62"/>
  <c r="L20" i="59"/>
  <c r="M20"/>
  <c r="P20"/>
  <c r="Q20"/>
  <c r="R20"/>
  <c r="S20"/>
  <c r="T20"/>
  <c r="U20"/>
  <c r="V20"/>
  <c r="I20"/>
  <c r="J20"/>
  <c r="K20"/>
  <c r="H20"/>
  <c r="G20"/>
  <c r="K20" i="62"/>
  <c r="L20"/>
  <c r="L21" i="45"/>
  <c r="M21"/>
  <c r="P21"/>
  <c r="Q21"/>
  <c r="R21"/>
  <c r="S21"/>
  <c r="T21"/>
  <c r="U21"/>
  <c r="V21"/>
  <c r="I21"/>
  <c r="J21"/>
  <c r="K21"/>
  <c r="H21"/>
  <c r="G21"/>
  <c r="G21" i="62"/>
  <c r="L21" i="56"/>
  <c r="M21"/>
  <c r="P21"/>
  <c r="Q21"/>
  <c r="R21"/>
  <c r="S21"/>
  <c r="T21"/>
  <c r="U21"/>
  <c r="V21"/>
  <c r="I21"/>
  <c r="J21"/>
  <c r="K21"/>
  <c r="H21"/>
  <c r="G21"/>
  <c r="H21" i="62"/>
  <c r="L21" i="57"/>
  <c r="M21"/>
  <c r="P21"/>
  <c r="Q21"/>
  <c r="R21"/>
  <c r="S21"/>
  <c r="T21"/>
  <c r="U21"/>
  <c r="V21"/>
  <c r="I21"/>
  <c r="J21"/>
  <c r="K21"/>
  <c r="H21"/>
  <c r="G21"/>
  <c r="I21" i="62"/>
  <c r="L21" i="58"/>
  <c r="M21"/>
  <c r="P21"/>
  <c r="Q21"/>
  <c r="R21"/>
  <c r="S21"/>
  <c r="T21"/>
  <c r="U21"/>
  <c r="V21"/>
  <c r="I21"/>
  <c r="J21"/>
  <c r="K21"/>
  <c r="H21"/>
  <c r="G21"/>
  <c r="J21" i="62"/>
  <c r="L21" i="59"/>
  <c r="M21"/>
  <c r="P21"/>
  <c r="Q21"/>
  <c r="R21"/>
  <c r="S21"/>
  <c r="T21"/>
  <c r="U21"/>
  <c r="V21"/>
  <c r="I21"/>
  <c r="J21"/>
  <c r="K21"/>
  <c r="H21"/>
  <c r="G21"/>
  <c r="K21" i="62"/>
  <c r="L21"/>
  <c r="L22" i="45"/>
  <c r="M22"/>
  <c r="P22"/>
  <c r="Q22"/>
  <c r="R22"/>
  <c r="S22"/>
  <c r="T22"/>
  <c r="U22"/>
  <c r="V22"/>
  <c r="I22"/>
  <c r="J22"/>
  <c r="K22"/>
  <c r="H22"/>
  <c r="G22"/>
  <c r="G22" i="62"/>
  <c r="L22" i="56"/>
  <c r="M22"/>
  <c r="P22"/>
  <c r="Q22"/>
  <c r="R22"/>
  <c r="S22"/>
  <c r="T22"/>
  <c r="U22"/>
  <c r="V22"/>
  <c r="I22"/>
  <c r="J22"/>
  <c r="K22"/>
  <c r="H22"/>
  <c r="G22"/>
  <c r="H22" i="62"/>
  <c r="L22" i="57"/>
  <c r="M22"/>
  <c r="P22"/>
  <c r="Q22"/>
  <c r="R22"/>
  <c r="S22"/>
  <c r="T22"/>
  <c r="U22"/>
  <c r="V22"/>
  <c r="I22"/>
  <c r="J22"/>
  <c r="K22"/>
  <c r="H22"/>
  <c r="G22"/>
  <c r="I22" i="62"/>
  <c r="L22" i="58"/>
  <c r="M22"/>
  <c r="P22"/>
  <c r="Q22"/>
  <c r="R22"/>
  <c r="S22"/>
  <c r="T22"/>
  <c r="U22"/>
  <c r="V22"/>
  <c r="I22"/>
  <c r="J22"/>
  <c r="K22"/>
  <c r="H22"/>
  <c r="G22"/>
  <c r="J22" i="62"/>
  <c r="L22" i="59"/>
  <c r="M22"/>
  <c r="P22"/>
  <c r="Q22"/>
  <c r="R22"/>
  <c r="S22"/>
  <c r="T22"/>
  <c r="U22"/>
  <c r="V22"/>
  <c r="I22"/>
  <c r="J22"/>
  <c r="K22"/>
  <c r="H22"/>
  <c r="G22"/>
  <c r="K22" i="62"/>
  <c r="L22"/>
  <c r="L23" i="45"/>
  <c r="M23"/>
  <c r="P23"/>
  <c r="Q23"/>
  <c r="R23"/>
  <c r="S23"/>
  <c r="T23"/>
  <c r="U23"/>
  <c r="V23"/>
  <c r="I23"/>
  <c r="J23"/>
  <c r="K23"/>
  <c r="H23"/>
  <c r="G23"/>
  <c r="G23" i="62"/>
  <c r="L23" i="56"/>
  <c r="M23"/>
  <c r="P23"/>
  <c r="Q23"/>
  <c r="R23"/>
  <c r="S23"/>
  <c r="T23"/>
  <c r="U23"/>
  <c r="V23"/>
  <c r="I23"/>
  <c r="J23"/>
  <c r="K23"/>
  <c r="H23"/>
  <c r="G23"/>
  <c r="H23" i="62"/>
  <c r="L23" i="57"/>
  <c r="M23"/>
  <c r="P23"/>
  <c r="Q23"/>
  <c r="R23"/>
  <c r="S23"/>
  <c r="T23"/>
  <c r="U23"/>
  <c r="V23"/>
  <c r="I23"/>
  <c r="J23"/>
  <c r="K23"/>
  <c r="H23"/>
  <c r="G23"/>
  <c r="I23" i="62"/>
  <c r="L23" i="58"/>
  <c r="M23"/>
  <c r="P23"/>
  <c r="Q23"/>
  <c r="R23"/>
  <c r="S23"/>
  <c r="T23"/>
  <c r="U23"/>
  <c r="V23"/>
  <c r="I23"/>
  <c r="J23"/>
  <c r="K23"/>
  <c r="H23"/>
  <c r="G23"/>
  <c r="J23" i="62"/>
  <c r="L23" i="59"/>
  <c r="M23"/>
  <c r="P23"/>
  <c r="Q23"/>
  <c r="R23"/>
  <c r="S23"/>
  <c r="T23"/>
  <c r="U23"/>
  <c r="V23"/>
  <c r="I23"/>
  <c r="J23"/>
  <c r="K23"/>
  <c r="H23"/>
  <c r="G23"/>
  <c r="K23" i="62"/>
  <c r="L23"/>
  <c r="L15" i="40"/>
  <c r="B24" i="62"/>
  <c r="B15"/>
  <c r="B25"/>
  <c r="B23"/>
  <c r="I31"/>
  <c r="I30"/>
  <c r="I28"/>
  <c r="I29"/>
  <c r="C27"/>
  <c r="B18"/>
  <c r="B22"/>
  <c r="B21"/>
  <c r="B16"/>
  <c r="B20"/>
  <c r="B19"/>
  <c r="B17"/>
  <c r="A24"/>
  <c r="C24"/>
  <c r="D24"/>
  <c r="E24"/>
  <c r="F24"/>
  <c r="A25"/>
  <c r="C25"/>
  <c r="D25"/>
  <c r="E25"/>
  <c r="F25"/>
  <c r="A24" i="70"/>
  <c r="B24"/>
  <c r="C24"/>
  <c r="D24"/>
  <c r="E24"/>
  <c r="F24"/>
  <c r="L24"/>
  <c r="A25"/>
  <c r="B25"/>
  <c r="C25"/>
  <c r="D25"/>
  <c r="E25"/>
  <c r="F25"/>
  <c r="L25"/>
  <c r="A24" i="69"/>
  <c r="B24"/>
  <c r="C24"/>
  <c r="D24"/>
  <c r="E24"/>
  <c r="F24"/>
  <c r="L24"/>
  <c r="A25"/>
  <c r="B25"/>
  <c r="C25"/>
  <c r="D25"/>
  <c r="E25"/>
  <c r="F25"/>
  <c r="L25"/>
  <c r="A24" i="68"/>
  <c r="B24"/>
  <c r="C24"/>
  <c r="D24"/>
  <c r="E24"/>
  <c r="F24"/>
  <c r="L24"/>
  <c r="A25"/>
  <c r="B25"/>
  <c r="C25"/>
  <c r="D25"/>
  <c r="E25"/>
  <c r="F25"/>
  <c r="L25"/>
  <c r="A24" i="67"/>
  <c r="B24"/>
  <c r="C24"/>
  <c r="D24"/>
  <c r="E24"/>
  <c r="F24"/>
  <c r="L24"/>
  <c r="A25"/>
  <c r="B25"/>
  <c r="C25"/>
  <c r="D25"/>
  <c r="E25"/>
  <c r="F25"/>
  <c r="L25"/>
  <c r="A24" i="66"/>
  <c r="B24"/>
  <c r="C24"/>
  <c r="D24"/>
  <c r="E24"/>
  <c r="F24"/>
  <c r="L24"/>
  <c r="A25"/>
  <c r="B25"/>
  <c r="C25"/>
  <c r="D25"/>
  <c r="E25"/>
  <c r="F25"/>
  <c r="L25"/>
  <c r="A24" i="64"/>
  <c r="B24"/>
  <c r="C24"/>
  <c r="D24"/>
  <c r="E24"/>
  <c r="F24"/>
  <c r="L24"/>
  <c r="A25"/>
  <c r="B25"/>
  <c r="C25"/>
  <c r="D25"/>
  <c r="E25"/>
  <c r="F25"/>
  <c r="L25"/>
  <c r="A24" i="43"/>
  <c r="B24"/>
  <c r="C24"/>
  <c r="D24"/>
  <c r="E24"/>
  <c r="F24"/>
  <c r="L24"/>
  <c r="A25"/>
  <c r="B25"/>
  <c r="C25"/>
  <c r="D25"/>
  <c r="E25"/>
  <c r="F25"/>
  <c r="L25"/>
  <c r="A24" i="42"/>
  <c r="B24"/>
  <c r="C24"/>
  <c r="D24"/>
  <c r="E24"/>
  <c r="F24"/>
  <c r="L24"/>
  <c r="A25"/>
  <c r="B25"/>
  <c r="C25"/>
  <c r="D25"/>
  <c r="E25"/>
  <c r="F25"/>
  <c r="L25"/>
  <c r="A24" i="40"/>
  <c r="B24"/>
  <c r="C24"/>
  <c r="D24"/>
  <c r="E24"/>
  <c r="F24"/>
  <c r="L24"/>
  <c r="A25"/>
  <c r="B25"/>
  <c r="C25"/>
  <c r="D25"/>
  <c r="E25"/>
  <c r="F25"/>
  <c r="L25"/>
  <c r="A24" i="39"/>
  <c r="B24"/>
  <c r="C24"/>
  <c r="D24"/>
  <c r="F24"/>
  <c r="L24"/>
  <c r="A25"/>
  <c r="B25"/>
  <c r="C25"/>
  <c r="D25"/>
  <c r="F25"/>
  <c r="L25"/>
  <c r="A24" i="23"/>
  <c r="B24"/>
  <c r="C24"/>
  <c r="D24"/>
  <c r="E24"/>
  <c r="F24"/>
  <c r="L24"/>
  <c r="A25"/>
  <c r="B25"/>
  <c r="C25"/>
  <c r="D25"/>
  <c r="E25"/>
  <c r="F25"/>
  <c r="L25"/>
  <c r="C43" i="45"/>
  <c r="C42"/>
  <c r="C41"/>
  <c r="C37"/>
  <c r="C36"/>
  <c r="C35"/>
  <c r="C34"/>
  <c r="C33"/>
  <c r="C32"/>
  <c r="C31"/>
  <c r="C30"/>
  <c r="C29"/>
  <c r="C28"/>
  <c r="C27"/>
  <c r="C43" i="56"/>
  <c r="C42"/>
  <c r="C41"/>
  <c r="C37"/>
  <c r="C36"/>
  <c r="C35"/>
  <c r="C34"/>
  <c r="C33"/>
  <c r="C32"/>
  <c r="C31"/>
  <c r="C30"/>
  <c r="C29"/>
  <c r="C28"/>
  <c r="C27"/>
  <c r="C43" i="57"/>
  <c r="C42"/>
  <c r="C41"/>
  <c r="C37"/>
  <c r="C36"/>
  <c r="C35"/>
  <c r="C34"/>
  <c r="C33"/>
  <c r="C32"/>
  <c r="C31"/>
  <c r="C30"/>
  <c r="C29"/>
  <c r="C28"/>
  <c r="C27"/>
  <c r="C43" i="58"/>
  <c r="C42"/>
  <c r="C41"/>
  <c r="C37"/>
  <c r="C36"/>
  <c r="C35"/>
  <c r="C34"/>
  <c r="C33"/>
  <c r="C32"/>
  <c r="C31"/>
  <c r="C30"/>
  <c r="C29"/>
  <c r="C28"/>
  <c r="C27"/>
  <c r="C28" i="59"/>
  <c r="C29"/>
  <c r="C30"/>
  <c r="C31"/>
  <c r="C32"/>
  <c r="C33"/>
  <c r="C34"/>
  <c r="C35"/>
  <c r="C36"/>
  <c r="C37"/>
  <c r="X12"/>
  <c r="W12"/>
  <c r="V12"/>
  <c r="U12"/>
  <c r="T12"/>
  <c r="S12"/>
  <c r="R12"/>
  <c r="Q12"/>
  <c r="P12"/>
  <c r="O12"/>
  <c r="N12"/>
  <c r="M12"/>
  <c r="L12"/>
  <c r="X12" i="58"/>
  <c r="W12"/>
  <c r="V12"/>
  <c r="U12"/>
  <c r="T12"/>
  <c r="S12"/>
  <c r="R12"/>
  <c r="Q12"/>
  <c r="P12"/>
  <c r="O12"/>
  <c r="N12"/>
  <c r="M12"/>
  <c r="L12"/>
  <c r="X12" i="57"/>
  <c r="W12"/>
  <c r="V12"/>
  <c r="U12"/>
  <c r="T12"/>
  <c r="S12"/>
  <c r="R12"/>
  <c r="Q12"/>
  <c r="P12"/>
  <c r="O12"/>
  <c r="N12"/>
  <c r="M12"/>
  <c r="L12"/>
  <c r="X12" i="56"/>
  <c r="W12"/>
  <c r="V12"/>
  <c r="U12"/>
  <c r="T12"/>
  <c r="S12"/>
  <c r="R12"/>
  <c r="Q12"/>
  <c r="P12"/>
  <c r="O12"/>
  <c r="N12"/>
  <c r="M12"/>
  <c r="L12"/>
  <c r="U12" i="45"/>
  <c r="T12"/>
  <c r="S12"/>
  <c r="R12"/>
  <c r="Q12"/>
  <c r="P12"/>
  <c r="O12"/>
  <c r="N12"/>
  <c r="F27" i="69"/>
  <c r="G10"/>
  <c r="F27" i="68"/>
  <c r="G10"/>
  <c r="F27" i="67"/>
  <c r="G10"/>
  <c r="F27" i="66"/>
  <c r="G10"/>
  <c r="F27" i="64"/>
  <c r="G10"/>
  <c r="F27" i="43"/>
  <c r="G10"/>
  <c r="F27" i="42"/>
  <c r="G10"/>
  <c r="F27" i="40"/>
  <c r="G10"/>
  <c r="V15" i="45"/>
  <c r="U15"/>
  <c r="A22"/>
  <c r="B22"/>
  <c r="C22"/>
  <c r="D22"/>
  <c r="E22"/>
  <c r="F22"/>
  <c r="A23"/>
  <c r="B23"/>
  <c r="C23"/>
  <c r="D23"/>
  <c r="E23"/>
  <c r="F23"/>
  <c r="X12"/>
  <c r="V15" i="56"/>
  <c r="U15"/>
  <c r="A22"/>
  <c r="B22"/>
  <c r="C22"/>
  <c r="D22"/>
  <c r="E22"/>
  <c r="F22"/>
  <c r="A23"/>
  <c r="B23"/>
  <c r="C23"/>
  <c r="D23"/>
  <c r="E23"/>
  <c r="F23"/>
  <c r="V15" i="57"/>
  <c r="U15"/>
  <c r="V15" i="58"/>
  <c r="U15"/>
  <c r="L23" i="69"/>
  <c r="F23"/>
  <c r="E23"/>
  <c r="D23"/>
  <c r="C23"/>
  <c r="B23"/>
  <c r="A23"/>
  <c r="L22"/>
  <c r="F22"/>
  <c r="E22"/>
  <c r="D22"/>
  <c r="C22"/>
  <c r="B22"/>
  <c r="A22"/>
  <c r="L21"/>
  <c r="F21"/>
  <c r="E21"/>
  <c r="D21"/>
  <c r="C21"/>
  <c r="B21"/>
  <c r="A21"/>
  <c r="L20"/>
  <c r="F20"/>
  <c r="E20"/>
  <c r="D20"/>
  <c r="C20"/>
  <c r="B20"/>
  <c r="A20"/>
  <c r="L19"/>
  <c r="F19"/>
  <c r="E19"/>
  <c r="D19"/>
  <c r="C19"/>
  <c r="B19"/>
  <c r="A19"/>
  <c r="L18"/>
  <c r="F18"/>
  <c r="E18"/>
  <c r="D18"/>
  <c r="C18"/>
  <c r="B18"/>
  <c r="A18"/>
  <c r="L17"/>
  <c r="F17"/>
  <c r="E17"/>
  <c r="D17"/>
  <c r="C17"/>
  <c r="B17"/>
  <c r="A17"/>
  <c r="L16"/>
  <c r="F16"/>
  <c r="E16"/>
  <c r="D16"/>
  <c r="C16"/>
  <c r="B16"/>
  <c r="A16"/>
  <c r="L15"/>
  <c r="F15"/>
  <c r="E15"/>
  <c r="D15"/>
  <c r="C15"/>
  <c r="B15"/>
  <c r="A15"/>
  <c r="A14"/>
  <c r="E11"/>
  <c r="D11"/>
  <c r="F10"/>
  <c r="D10"/>
  <c r="C10"/>
  <c r="B10"/>
  <c r="A10"/>
  <c r="A9"/>
  <c r="C8"/>
  <c r="A8"/>
  <c r="C7"/>
  <c r="A7"/>
  <c r="C6"/>
  <c r="A6"/>
  <c r="C5"/>
  <c r="A5"/>
  <c r="C1"/>
  <c r="A22" i="57"/>
  <c r="B22"/>
  <c r="C22"/>
  <c r="D22"/>
  <c r="E22"/>
  <c r="F22"/>
  <c r="A23"/>
  <c r="B23"/>
  <c r="C23"/>
  <c r="D23"/>
  <c r="E23"/>
  <c r="F23"/>
  <c r="A22" i="72"/>
  <c r="B22"/>
  <c r="C22"/>
  <c r="D22"/>
  <c r="E22"/>
  <c r="F22"/>
  <c r="L22"/>
  <c r="A23"/>
  <c r="B23"/>
  <c r="C23"/>
  <c r="D23"/>
  <c r="E23"/>
  <c r="F23"/>
  <c r="L23"/>
  <c r="A22" i="71"/>
  <c r="B22"/>
  <c r="C22"/>
  <c r="D22"/>
  <c r="E22"/>
  <c r="F22"/>
  <c r="L22"/>
  <c r="A23"/>
  <c r="B23"/>
  <c r="C23"/>
  <c r="D23"/>
  <c r="E23"/>
  <c r="F23"/>
  <c r="L23"/>
  <c r="A22" i="70"/>
  <c r="B22"/>
  <c r="C22"/>
  <c r="D22"/>
  <c r="E22"/>
  <c r="F22"/>
  <c r="L22"/>
  <c r="A23"/>
  <c r="B23"/>
  <c r="C23"/>
  <c r="D23"/>
  <c r="E23"/>
  <c r="F23"/>
  <c r="L23"/>
  <c r="A14" i="64"/>
  <c r="A22"/>
  <c r="B22"/>
  <c r="C22"/>
  <c r="D22"/>
  <c r="E22"/>
  <c r="F22"/>
  <c r="L22"/>
  <c r="A23"/>
  <c r="B23"/>
  <c r="C23"/>
  <c r="D23"/>
  <c r="E23"/>
  <c r="F23"/>
  <c r="L23"/>
  <c r="A22" i="43"/>
  <c r="B22"/>
  <c r="C22"/>
  <c r="D22"/>
  <c r="E22"/>
  <c r="F22"/>
  <c r="L22"/>
  <c r="A23"/>
  <c r="B23"/>
  <c r="C23"/>
  <c r="D23"/>
  <c r="E23"/>
  <c r="F23"/>
  <c r="L23"/>
  <c r="A22" i="42"/>
  <c r="B22"/>
  <c r="C22"/>
  <c r="D22"/>
  <c r="E22"/>
  <c r="F22"/>
  <c r="L22"/>
  <c r="A23"/>
  <c r="B23"/>
  <c r="C23"/>
  <c r="D23"/>
  <c r="E23"/>
  <c r="F23"/>
  <c r="L23"/>
  <c r="A22" i="40"/>
  <c r="B22"/>
  <c r="C22"/>
  <c r="D22"/>
  <c r="E22"/>
  <c r="F22"/>
  <c r="L22"/>
  <c r="A23"/>
  <c r="B23"/>
  <c r="C23"/>
  <c r="D23"/>
  <c r="E23"/>
  <c r="F23"/>
  <c r="L23"/>
  <c r="G10" i="72"/>
  <c r="F25"/>
  <c r="F25" i="71"/>
  <c r="L21" i="72"/>
  <c r="F21"/>
  <c r="E21"/>
  <c r="D21"/>
  <c r="C21"/>
  <c r="B21"/>
  <c r="A21"/>
  <c r="L20"/>
  <c r="F20"/>
  <c r="E20"/>
  <c r="D20"/>
  <c r="C20"/>
  <c r="B20"/>
  <c r="A20"/>
  <c r="L19"/>
  <c r="F19"/>
  <c r="E19"/>
  <c r="D19"/>
  <c r="C19"/>
  <c r="B19"/>
  <c r="A19"/>
  <c r="L18"/>
  <c r="F18"/>
  <c r="E18"/>
  <c r="D18"/>
  <c r="C18"/>
  <c r="B18"/>
  <c r="A18"/>
  <c r="L17"/>
  <c r="F17"/>
  <c r="E17"/>
  <c r="D17"/>
  <c r="C17"/>
  <c r="B17"/>
  <c r="A17"/>
  <c r="L16"/>
  <c r="F16"/>
  <c r="E16"/>
  <c r="D16"/>
  <c r="C16"/>
  <c r="B16"/>
  <c r="A16"/>
  <c r="L15"/>
  <c r="F15"/>
  <c r="E15"/>
  <c r="D15"/>
  <c r="C15"/>
  <c r="B15"/>
  <c r="A15"/>
  <c r="A14"/>
  <c r="E11"/>
  <c r="D11"/>
  <c r="F10"/>
  <c r="D10"/>
  <c r="C10"/>
  <c r="B10"/>
  <c r="A10"/>
  <c r="A9"/>
  <c r="C8"/>
  <c r="A8"/>
  <c r="C7"/>
  <c r="A7"/>
  <c r="C6"/>
  <c r="A6"/>
  <c r="C5"/>
  <c r="A5"/>
  <c r="C1"/>
  <c r="A9" i="59"/>
  <c r="A22" i="58"/>
  <c r="B22"/>
  <c r="C22"/>
  <c r="D22"/>
  <c r="E22"/>
  <c r="F22"/>
  <c r="A23"/>
  <c r="B23"/>
  <c r="C23"/>
  <c r="D23"/>
  <c r="E23"/>
  <c r="F23"/>
  <c r="A10"/>
  <c r="B10"/>
  <c r="C10"/>
  <c r="D10"/>
  <c r="F10"/>
  <c r="D11"/>
  <c r="E11"/>
  <c r="C14"/>
  <c r="A15"/>
  <c r="B15"/>
  <c r="C15"/>
  <c r="D15"/>
  <c r="E15"/>
  <c r="F15"/>
  <c r="L15"/>
  <c r="M15"/>
  <c r="P15"/>
  <c r="Q15"/>
  <c r="R15"/>
  <c r="S15"/>
  <c r="T15"/>
  <c r="I15"/>
  <c r="J15"/>
  <c r="K15"/>
  <c r="H15"/>
  <c r="G15"/>
  <c r="A16"/>
  <c r="B16"/>
  <c r="C16"/>
  <c r="D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A21"/>
  <c r="B21"/>
  <c r="C21"/>
  <c r="D21"/>
  <c r="E21"/>
  <c r="F21"/>
  <c r="A22" i="59"/>
  <c r="B22"/>
  <c r="C22"/>
  <c r="D22"/>
  <c r="E22"/>
  <c r="F22"/>
  <c r="A23"/>
  <c r="B23"/>
  <c r="C23"/>
  <c r="D23"/>
  <c r="E23"/>
  <c r="F23"/>
  <c r="A22" i="66"/>
  <c r="B22"/>
  <c r="C22"/>
  <c r="D22"/>
  <c r="E22"/>
  <c r="F22"/>
  <c r="L22"/>
  <c r="A23"/>
  <c r="B23"/>
  <c r="C23"/>
  <c r="D23"/>
  <c r="E23"/>
  <c r="F23"/>
  <c r="L23"/>
  <c r="A22" i="68"/>
  <c r="B22"/>
  <c r="C22"/>
  <c r="D22"/>
  <c r="E22"/>
  <c r="F22"/>
  <c r="L22"/>
  <c r="A23"/>
  <c r="B23"/>
  <c r="C23"/>
  <c r="D23"/>
  <c r="E23"/>
  <c r="F23"/>
  <c r="L23"/>
  <c r="L23" i="23"/>
  <c r="L16" i="39"/>
  <c r="L17"/>
  <c r="L18"/>
  <c r="L19"/>
  <c r="L20"/>
  <c r="L21"/>
  <c r="L22"/>
  <c r="L23"/>
  <c r="A22"/>
  <c r="B22"/>
  <c r="C22"/>
  <c r="D22"/>
  <c r="F22"/>
  <c r="A23"/>
  <c r="B23"/>
  <c r="C23"/>
  <c r="D23"/>
  <c r="F23"/>
  <c r="A22" i="23"/>
  <c r="B22"/>
  <c r="C22"/>
  <c r="D22"/>
  <c r="E22"/>
  <c r="F22"/>
  <c r="L22"/>
  <c r="A23"/>
  <c r="B23"/>
  <c r="C23"/>
  <c r="D23"/>
  <c r="E23"/>
  <c r="F23"/>
  <c r="E21" i="62"/>
  <c r="E22"/>
  <c r="E23"/>
  <c r="A22"/>
  <c r="C22"/>
  <c r="D22"/>
  <c r="F22"/>
  <c r="A23"/>
  <c r="C23"/>
  <c r="D23"/>
  <c r="F23"/>
  <c r="B19" i="67"/>
  <c r="A22"/>
  <c r="B22"/>
  <c r="C22"/>
  <c r="D22"/>
  <c r="E22"/>
  <c r="F22"/>
  <c r="L22"/>
  <c r="A23"/>
  <c r="B23"/>
  <c r="C23"/>
  <c r="D23"/>
  <c r="E23"/>
  <c r="F23"/>
  <c r="L23"/>
  <c r="L15" i="23"/>
  <c r="T15" i="45"/>
  <c r="S15"/>
  <c r="L15"/>
  <c r="M15"/>
  <c r="P15"/>
  <c r="Q15"/>
  <c r="R15"/>
  <c r="K15"/>
  <c r="J15"/>
  <c r="I15"/>
  <c r="T15" i="56"/>
  <c r="S15"/>
  <c r="L15"/>
  <c r="M15"/>
  <c r="P15"/>
  <c r="Q15"/>
  <c r="R15"/>
  <c r="K15"/>
  <c r="J15"/>
  <c r="I15"/>
  <c r="T15" i="57"/>
  <c r="S15"/>
  <c r="L15"/>
  <c r="M15"/>
  <c r="P15"/>
  <c r="Q15"/>
  <c r="R15"/>
  <c r="I15"/>
  <c r="K15" i="59"/>
  <c r="J15"/>
  <c r="H15"/>
  <c r="K15" i="57"/>
  <c r="J15"/>
  <c r="H15"/>
  <c r="W12" i="45"/>
  <c r="V12"/>
  <c r="M12"/>
  <c r="L12"/>
  <c r="H15"/>
  <c r="G15"/>
  <c r="B15" i="39"/>
  <c r="L15"/>
  <c r="A14" i="71"/>
  <c r="A14" i="70"/>
  <c r="A14" i="68"/>
  <c r="A14" i="67"/>
  <c r="A14" i="66"/>
  <c r="A14" i="43"/>
  <c r="A14" i="42"/>
  <c r="A14" i="40"/>
  <c r="L15" i="43"/>
  <c r="G10" i="71"/>
  <c r="F27" i="70"/>
  <c r="G10"/>
  <c r="L21" i="71"/>
  <c r="F21"/>
  <c r="E21"/>
  <c r="D21"/>
  <c r="C21"/>
  <c r="B21"/>
  <c r="A21"/>
  <c r="L20"/>
  <c r="F20"/>
  <c r="E20"/>
  <c r="D20"/>
  <c r="C20"/>
  <c r="B20"/>
  <c r="A20"/>
  <c r="L19"/>
  <c r="F19"/>
  <c r="E19"/>
  <c r="D19"/>
  <c r="C19"/>
  <c r="B19"/>
  <c r="A19"/>
  <c r="L18"/>
  <c r="F18"/>
  <c r="E18"/>
  <c r="D18"/>
  <c r="C18"/>
  <c r="B18"/>
  <c r="A18"/>
  <c r="L17"/>
  <c r="F17"/>
  <c r="E17"/>
  <c r="D17"/>
  <c r="C17"/>
  <c r="B17"/>
  <c r="A17"/>
  <c r="L16"/>
  <c r="F16"/>
  <c r="E16"/>
  <c r="D16"/>
  <c r="C16"/>
  <c r="B16"/>
  <c r="A16"/>
  <c r="L15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L21" i="70"/>
  <c r="F21"/>
  <c r="E21"/>
  <c r="D21"/>
  <c r="C21"/>
  <c r="B21"/>
  <c r="A21"/>
  <c r="L20"/>
  <c r="F20"/>
  <c r="E20"/>
  <c r="D20"/>
  <c r="C20"/>
  <c r="B20"/>
  <c r="A20"/>
  <c r="L19"/>
  <c r="F19"/>
  <c r="E19"/>
  <c r="D19"/>
  <c r="C19"/>
  <c r="B19"/>
  <c r="A19"/>
  <c r="L18"/>
  <c r="F18"/>
  <c r="E18"/>
  <c r="D18"/>
  <c r="C18"/>
  <c r="B18"/>
  <c r="A18"/>
  <c r="L17"/>
  <c r="F17"/>
  <c r="E17"/>
  <c r="D17"/>
  <c r="C17"/>
  <c r="B17"/>
  <c r="A17"/>
  <c r="L16"/>
  <c r="F16"/>
  <c r="E16"/>
  <c r="D16"/>
  <c r="C16"/>
  <c r="B16"/>
  <c r="A16"/>
  <c r="L15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L21" i="68"/>
  <c r="F21"/>
  <c r="E21"/>
  <c r="D21"/>
  <c r="C21"/>
  <c r="B21"/>
  <c r="A21"/>
  <c r="L20"/>
  <c r="F20"/>
  <c r="E20"/>
  <c r="D20"/>
  <c r="C20"/>
  <c r="B20"/>
  <c r="A20"/>
  <c r="L19"/>
  <c r="F19"/>
  <c r="E19"/>
  <c r="D19"/>
  <c r="C19"/>
  <c r="B19"/>
  <c r="A19"/>
  <c r="L18"/>
  <c r="F18"/>
  <c r="E18"/>
  <c r="D18"/>
  <c r="C18"/>
  <c r="B18"/>
  <c r="A18"/>
  <c r="L17"/>
  <c r="F17"/>
  <c r="E17"/>
  <c r="D17"/>
  <c r="C17"/>
  <c r="B17"/>
  <c r="A17"/>
  <c r="L16"/>
  <c r="F16"/>
  <c r="E16"/>
  <c r="D16"/>
  <c r="C16"/>
  <c r="B16"/>
  <c r="A16"/>
  <c r="L15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E16" i="66"/>
  <c r="L21" i="67"/>
  <c r="F21"/>
  <c r="E21"/>
  <c r="D21"/>
  <c r="C21"/>
  <c r="B21"/>
  <c r="A21"/>
  <c r="L20"/>
  <c r="F20"/>
  <c r="E20"/>
  <c r="D20"/>
  <c r="C20"/>
  <c r="B20"/>
  <c r="A20"/>
  <c r="L19"/>
  <c r="F19"/>
  <c r="E19"/>
  <c r="D19"/>
  <c r="C19"/>
  <c r="A19"/>
  <c r="L18"/>
  <c r="F18"/>
  <c r="E18"/>
  <c r="D18"/>
  <c r="C18"/>
  <c r="B18"/>
  <c r="A18"/>
  <c r="L17"/>
  <c r="F17"/>
  <c r="E17"/>
  <c r="D17"/>
  <c r="C17"/>
  <c r="B17"/>
  <c r="A17"/>
  <c r="L16"/>
  <c r="F16"/>
  <c r="D16"/>
  <c r="C16"/>
  <c r="B16"/>
  <c r="A16"/>
  <c r="L15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G10" i="23"/>
  <c r="L21" i="66"/>
  <c r="F21"/>
  <c r="E21"/>
  <c r="D21"/>
  <c r="C21"/>
  <c r="B21"/>
  <c r="A21"/>
  <c r="L20"/>
  <c r="F20"/>
  <c r="E20"/>
  <c r="D20"/>
  <c r="C20"/>
  <c r="B20"/>
  <c r="A20"/>
  <c r="L19"/>
  <c r="F19"/>
  <c r="E19"/>
  <c r="D19"/>
  <c r="C19"/>
  <c r="B19"/>
  <c r="A19"/>
  <c r="L18"/>
  <c r="F18"/>
  <c r="E18"/>
  <c r="D18"/>
  <c r="C18"/>
  <c r="B18"/>
  <c r="A18"/>
  <c r="L17"/>
  <c r="F17"/>
  <c r="E17"/>
  <c r="D17"/>
  <c r="C17"/>
  <c r="B17"/>
  <c r="A17"/>
  <c r="L16"/>
  <c r="F16"/>
  <c r="D16"/>
  <c r="C16"/>
  <c r="B16"/>
  <c r="A16"/>
  <c r="L15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E16" i="67"/>
  <c r="A21" i="59"/>
  <c r="B21"/>
  <c r="C21"/>
  <c r="D21"/>
  <c r="E21"/>
  <c r="F21"/>
  <c r="A21" i="56"/>
  <c r="B21"/>
  <c r="C21"/>
  <c r="D21"/>
  <c r="E21"/>
  <c r="F21"/>
  <c r="E21" i="45"/>
  <c r="F21"/>
  <c r="A21" i="64"/>
  <c r="B21"/>
  <c r="C21"/>
  <c r="D21"/>
  <c r="E21"/>
  <c r="F21"/>
  <c r="L21"/>
  <c r="A21" i="43"/>
  <c r="B21"/>
  <c r="C21"/>
  <c r="D21"/>
  <c r="E21"/>
  <c r="F21"/>
  <c r="L21"/>
  <c r="E21" i="42"/>
  <c r="F21"/>
  <c r="L21"/>
  <c r="E21" i="40"/>
  <c r="F21"/>
  <c r="L21"/>
  <c r="L21" i="23"/>
  <c r="E21" i="39"/>
  <c r="F21"/>
  <c r="A21" i="57"/>
  <c r="B21"/>
  <c r="C21"/>
  <c r="D21"/>
  <c r="E21"/>
  <c r="F21"/>
  <c r="A21" i="45"/>
  <c r="B21"/>
  <c r="C21"/>
  <c r="D21"/>
  <c r="L20" i="64"/>
  <c r="F20"/>
  <c r="E20"/>
  <c r="D20"/>
  <c r="C20"/>
  <c r="B20"/>
  <c r="A20"/>
  <c r="L19"/>
  <c r="F19"/>
  <c r="E19"/>
  <c r="D19"/>
  <c r="C19"/>
  <c r="B19"/>
  <c r="A19"/>
  <c r="L18"/>
  <c r="F18"/>
  <c r="E18"/>
  <c r="D18"/>
  <c r="C18"/>
  <c r="B18"/>
  <c r="A18"/>
  <c r="L17"/>
  <c r="F17"/>
  <c r="E17"/>
  <c r="D17"/>
  <c r="C17"/>
  <c r="B17"/>
  <c r="A17"/>
  <c r="L16"/>
  <c r="F16"/>
  <c r="E16"/>
  <c r="D16"/>
  <c r="C16"/>
  <c r="B16"/>
  <c r="A16"/>
  <c r="L15"/>
  <c r="F15"/>
  <c r="E15"/>
  <c r="D15"/>
  <c r="C15"/>
  <c r="B15"/>
  <c r="A15"/>
  <c r="E11"/>
  <c r="D11"/>
  <c r="F10"/>
  <c r="D10"/>
  <c r="C10"/>
  <c r="B10"/>
  <c r="A10"/>
  <c r="A9"/>
  <c r="C8"/>
  <c r="A8"/>
  <c r="C7"/>
  <c r="A7"/>
  <c r="C6"/>
  <c r="A6"/>
  <c r="C5"/>
  <c r="A5"/>
  <c r="C1"/>
  <c r="A21" i="42"/>
  <c r="B21"/>
  <c r="C21"/>
  <c r="D21"/>
  <c r="A21" i="40"/>
  <c r="B21"/>
  <c r="C21"/>
  <c r="D21"/>
  <c r="A21" i="39"/>
  <c r="B21"/>
  <c r="C21"/>
  <c r="D21"/>
  <c r="A21" i="23"/>
  <c r="A21" i="62"/>
  <c r="B21" i="23"/>
  <c r="C21"/>
  <c r="D21"/>
  <c r="E21"/>
  <c r="F21"/>
  <c r="F21" i="62"/>
  <c r="D21"/>
  <c r="C21"/>
  <c r="C43" i="59"/>
  <c r="C42"/>
  <c r="C41"/>
  <c r="C27"/>
  <c r="C35" i="62"/>
  <c r="C36"/>
  <c r="C34"/>
  <c r="C1"/>
  <c r="A5"/>
  <c r="C5"/>
  <c r="A6"/>
  <c r="C6"/>
  <c r="A7"/>
  <c r="C7"/>
  <c r="A8"/>
  <c r="C8"/>
  <c r="A9"/>
  <c r="A10"/>
  <c r="B10"/>
  <c r="C10"/>
  <c r="D10"/>
  <c r="F10"/>
  <c r="D11"/>
  <c r="E11"/>
  <c r="C14"/>
  <c r="A15"/>
  <c r="C15"/>
  <c r="D15"/>
  <c r="E15"/>
  <c r="F15"/>
  <c r="A16"/>
  <c r="C16"/>
  <c r="D16"/>
  <c r="E16"/>
  <c r="F16"/>
  <c r="A17"/>
  <c r="C17"/>
  <c r="D17"/>
  <c r="E17"/>
  <c r="F17"/>
  <c r="A18"/>
  <c r="C18"/>
  <c r="D18"/>
  <c r="E18"/>
  <c r="F18"/>
  <c r="A19"/>
  <c r="C19"/>
  <c r="D19"/>
  <c r="E19"/>
  <c r="F19"/>
  <c r="A20"/>
  <c r="C20"/>
  <c r="D20"/>
  <c r="E20"/>
  <c r="F20"/>
  <c r="C1" i="59"/>
  <c r="A5"/>
  <c r="C5"/>
  <c r="A6"/>
  <c r="C6"/>
  <c r="A7"/>
  <c r="C7"/>
  <c r="A8"/>
  <c r="A10"/>
  <c r="B10"/>
  <c r="C10"/>
  <c r="D10"/>
  <c r="F10"/>
  <c r="D11"/>
  <c r="E11"/>
  <c r="C14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C1" i="58"/>
  <c r="A5"/>
  <c r="C5"/>
  <c r="A6"/>
  <c r="C6"/>
  <c r="A7"/>
  <c r="C7"/>
  <c r="A8"/>
  <c r="A9"/>
  <c r="C1" i="57"/>
  <c r="A5"/>
  <c r="C5"/>
  <c r="A6"/>
  <c r="C6"/>
  <c r="A7"/>
  <c r="C7"/>
  <c r="A8"/>
  <c r="A9"/>
  <c r="A10"/>
  <c r="B10"/>
  <c r="C10"/>
  <c r="D10"/>
  <c r="F10"/>
  <c r="D11"/>
  <c r="E11"/>
  <c r="C14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C1" i="56"/>
  <c r="A5"/>
  <c r="C5"/>
  <c r="A6"/>
  <c r="C6"/>
  <c r="A7"/>
  <c r="C7"/>
  <c r="A8"/>
  <c r="A9"/>
  <c r="A10"/>
  <c r="B10"/>
  <c r="C10"/>
  <c r="D10"/>
  <c r="F10"/>
  <c r="D11"/>
  <c r="E11"/>
  <c r="C14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C1" i="45"/>
  <c r="A5"/>
  <c r="C5"/>
  <c r="A6"/>
  <c r="C6"/>
  <c r="A7"/>
  <c r="C7"/>
  <c r="A8"/>
  <c r="A9"/>
  <c r="A10"/>
  <c r="B10"/>
  <c r="C10"/>
  <c r="D10"/>
  <c r="F10"/>
  <c r="D11"/>
  <c r="E11"/>
  <c r="C14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L20" i="43"/>
  <c r="L19"/>
  <c r="L18"/>
  <c r="L17"/>
  <c r="L16"/>
  <c r="C1"/>
  <c r="A5"/>
  <c r="C5"/>
  <c r="A6"/>
  <c r="C6"/>
  <c r="A7"/>
  <c r="C7"/>
  <c r="A8"/>
  <c r="C8"/>
  <c r="A9"/>
  <c r="A10"/>
  <c r="B10"/>
  <c r="C10"/>
  <c r="D10"/>
  <c r="F10"/>
  <c r="D11"/>
  <c r="E11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L20" i="42"/>
  <c r="L19"/>
  <c r="L18"/>
  <c r="L17"/>
  <c r="L16"/>
  <c r="L15"/>
  <c r="C1"/>
  <c r="A5"/>
  <c r="C5"/>
  <c r="A6"/>
  <c r="C6"/>
  <c r="A7"/>
  <c r="C7"/>
  <c r="A8"/>
  <c r="C8"/>
  <c r="A9"/>
  <c r="A10"/>
  <c r="B10"/>
  <c r="C10"/>
  <c r="D10"/>
  <c r="F10"/>
  <c r="D11"/>
  <c r="E11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G10" i="39"/>
  <c r="F27"/>
  <c r="F27" i="23"/>
  <c r="L20" i="40"/>
  <c r="L19"/>
  <c r="L18"/>
  <c r="L17"/>
  <c r="L16"/>
  <c r="C1"/>
  <c r="A5"/>
  <c r="C5"/>
  <c r="A6"/>
  <c r="C6"/>
  <c r="A7"/>
  <c r="C7"/>
  <c r="A8"/>
  <c r="C8"/>
  <c r="A9"/>
  <c r="A10"/>
  <c r="B10"/>
  <c r="C10"/>
  <c r="D10"/>
  <c r="F10"/>
  <c r="D11"/>
  <c r="E11"/>
  <c r="C14"/>
  <c r="A15"/>
  <c r="B15"/>
  <c r="C15"/>
  <c r="D15"/>
  <c r="E15"/>
  <c r="F15"/>
  <c r="A16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C1" i="39"/>
  <c r="A5"/>
  <c r="C5"/>
  <c r="A6"/>
  <c r="C6"/>
  <c r="A7"/>
  <c r="C7"/>
  <c r="A8"/>
  <c r="C8"/>
  <c r="A9"/>
  <c r="A10"/>
  <c r="B10"/>
  <c r="C10"/>
  <c r="D10"/>
  <c r="F10"/>
  <c r="D11"/>
  <c r="E11"/>
  <c r="A14"/>
  <c r="A15"/>
  <c r="C15"/>
  <c r="D15"/>
  <c r="F15"/>
  <c r="A16"/>
  <c r="B16"/>
  <c r="C16"/>
  <c r="D16"/>
  <c r="E16"/>
  <c r="F16"/>
  <c r="A17"/>
  <c r="B17"/>
  <c r="C17"/>
  <c r="D17"/>
  <c r="E17"/>
  <c r="F17"/>
  <c r="A18"/>
  <c r="B18"/>
  <c r="C18"/>
  <c r="D18"/>
  <c r="F18"/>
  <c r="A19"/>
  <c r="B19"/>
  <c r="C19"/>
  <c r="D19"/>
  <c r="E19"/>
  <c r="F19"/>
  <c r="A20"/>
  <c r="B20"/>
  <c r="C20"/>
  <c r="D20"/>
  <c r="F20"/>
  <c r="A16" i="23"/>
  <c r="C16"/>
  <c r="E16"/>
  <c r="F16"/>
  <c r="A17"/>
  <c r="B17"/>
  <c r="C17"/>
  <c r="D17"/>
  <c r="E17"/>
  <c r="F17"/>
  <c r="A18"/>
  <c r="B18"/>
  <c r="C18"/>
  <c r="D18"/>
  <c r="E18"/>
  <c r="F18"/>
  <c r="A19"/>
  <c r="B19"/>
  <c r="C19"/>
  <c r="D19"/>
  <c r="E19"/>
  <c r="F19"/>
  <c r="A20"/>
  <c r="B20"/>
  <c r="C20"/>
  <c r="D20"/>
  <c r="E20"/>
  <c r="F20"/>
  <c r="F15"/>
  <c r="E15"/>
  <c r="D15"/>
  <c r="C15"/>
  <c r="B15"/>
  <c r="A15"/>
  <c r="A14"/>
  <c r="F10"/>
  <c r="E11"/>
  <c r="D11"/>
  <c r="D10"/>
  <c r="C10"/>
  <c r="B10"/>
  <c r="A10"/>
  <c r="A6"/>
  <c r="A7"/>
  <c r="A8"/>
  <c r="A5"/>
  <c r="A9"/>
  <c r="C8"/>
  <c r="C7"/>
  <c r="C6"/>
  <c r="C5"/>
  <c r="C1"/>
  <c r="L20"/>
  <c r="L19"/>
  <c r="L18"/>
  <c r="L17"/>
  <c r="L16"/>
  <c r="B16" i="59"/>
  <c r="B16" i="57"/>
  <c r="B16" i="56"/>
  <c r="B16" i="45"/>
  <c r="B16" i="43"/>
  <c r="B16" i="42"/>
  <c r="B16" i="40"/>
  <c r="B16" i="23"/>
  <c r="D16" i="59"/>
  <c r="D16" i="57"/>
  <c r="D16" i="56"/>
  <c r="D16" i="45"/>
  <c r="D16" i="43"/>
  <c r="D16" i="42"/>
  <c r="D16" i="40"/>
  <c r="D16" i="23"/>
  <c r="G15" i="59"/>
  <c r="K15" i="62"/>
  <c r="G15"/>
  <c r="H15" i="56"/>
  <c r="G15"/>
  <c r="H15" i="62"/>
  <c r="G15" i="57"/>
  <c r="I15" i="62"/>
  <c r="J15"/>
  <c r="L15"/>
</calcChain>
</file>

<file path=xl/sharedStrings.xml><?xml version="1.0" encoding="utf-8"?>
<sst xmlns="http://schemas.openxmlformats.org/spreadsheetml/2006/main" count="285" uniqueCount="131">
  <si>
    <t xml:space="preserve"> </t>
  </si>
  <si>
    <t>Ранг соревнований</t>
  </si>
  <si>
    <t>ПОКАЗАТЕЛЬ</t>
  </si>
  <si>
    <t>ИТОГОВЫЙ ПРОТОКОЛ</t>
  </si>
  <si>
    <t>№</t>
  </si>
  <si>
    <t>Маршрут</t>
  </si>
  <si>
    <t xml:space="preserve">КС </t>
  </si>
  <si>
    <t>Сложность</t>
  </si>
  <si>
    <t>Новизна</t>
  </si>
  <si>
    <t>Полезность</t>
  </si>
  <si>
    <t>Сумма баллов</t>
  </si>
  <si>
    <t>Место</t>
  </si>
  <si>
    <t>Судьи</t>
  </si>
  <si>
    <t>Нв</t>
  </si>
  <si>
    <t>Б</t>
  </si>
  <si>
    <t>Н</t>
  </si>
  <si>
    <t>П</t>
  </si>
  <si>
    <t>Безопас ность</t>
  </si>
  <si>
    <t>Напряжен ность</t>
  </si>
  <si>
    <t>Сл</t>
  </si>
  <si>
    <t>Судья</t>
  </si>
  <si>
    <t>Дисциплина</t>
  </si>
  <si>
    <t>Безопасность</t>
  </si>
  <si>
    <t>Напряженность</t>
  </si>
  <si>
    <t>заявл.</t>
  </si>
  <si>
    <t>Сроки</t>
  </si>
  <si>
    <t>Сложность/Новизна/Безопасность/Напряженность/Полезность</t>
  </si>
  <si>
    <t>Судья-1</t>
  </si>
  <si>
    <t>Судья-2</t>
  </si>
  <si>
    <t>Судья-3</t>
  </si>
  <si>
    <t>Судья-4</t>
  </si>
  <si>
    <t>Судья-5</t>
  </si>
  <si>
    <t>Фамилия И.О.</t>
  </si>
  <si>
    <t>Фамилия И.О.(город, звание)</t>
  </si>
  <si>
    <t xml:space="preserve">Кол-во судей = </t>
  </si>
  <si>
    <t>Миним. значение</t>
  </si>
  <si>
    <t>Максим. значение</t>
  </si>
  <si>
    <t xml:space="preserve">Число учитываемых оценок = </t>
  </si>
  <si>
    <t>Внимание: заполняются только желтые поля !</t>
  </si>
  <si>
    <t>Программа для автоматического отбрасывания крайних(min/max) оценок судей.</t>
  </si>
  <si>
    <t>Секретарь видовой комиссии заполняет:</t>
  </si>
  <si>
    <t>3. В листах "Судья-…" баллы судей.</t>
  </si>
  <si>
    <t>Сумма  (без крайних баллов)</t>
  </si>
  <si>
    <t>Среднее значение</t>
  </si>
  <si>
    <t>Судьи заносятся в алфавитном порядке !</t>
  </si>
  <si>
    <t>Зам. Гл.судьи по виду :</t>
  </si>
  <si>
    <t>Секретарь СК по виду:</t>
  </si>
  <si>
    <t>Показатель</t>
  </si>
  <si>
    <t>Слож ность</t>
  </si>
  <si>
    <t>Полез ность</t>
  </si>
  <si>
    <t>Суммар ный результат</t>
  </si>
  <si>
    <t>Главный судья :</t>
  </si>
  <si>
    <t>Внимание: перед использованием программы необходимо сделать копию Шаблона,</t>
  </si>
  <si>
    <t>5. Убираются ненужные поля - горизонтальные!</t>
  </si>
  <si>
    <t xml:space="preserve">Замечания: </t>
  </si>
  <si>
    <t>1. практика показала, что ручное отбрасывание крайних, как правило, приводит к несущественным ошибкам ( легко продемонстрировать на старых протоколах)</t>
  </si>
  <si>
    <t>3. Программа не закончена! - делал ее за день до чемп., возможны изменения по ходу дела.</t>
  </si>
  <si>
    <t>2. время заполнения судей баллов и получения Итогового протокола порядка 15-30мин. ( проверил на "пример-чемп.ФСТ-ОТМ,2007г.(горы)"</t>
  </si>
  <si>
    <t>6. Итоговые баллы см. в "Итог(форма3)", места расставляются вручную.</t>
  </si>
  <si>
    <t xml:space="preserve">Руководитель
(Ф.И.О., регион) </t>
  </si>
  <si>
    <t>Вид программы</t>
  </si>
  <si>
    <t>Международная федерация спортивного туризма</t>
  </si>
  <si>
    <t xml:space="preserve"> а затем эту копию переименовать ( напр.: Горы, класс 6к.с.,ЧМ2016) и работать уже с ней.</t>
  </si>
  <si>
    <t xml:space="preserve">1. В листе "Судьи" - кол-во судей и по отдельности: Фамилия И.О., Фамилия И.О.(страна, звание) </t>
  </si>
  <si>
    <t>2. В листе "Команды" - данные по команде ( ФИО,страна,город,район, сроки,к.с.)</t>
  </si>
  <si>
    <t>Чемпионат мира по спортивному туризму 2016 г.</t>
  </si>
  <si>
    <t>Судья-6</t>
  </si>
  <si>
    <t>факт.</t>
  </si>
  <si>
    <t>7. Обязательно проконтролировать формулы</t>
  </si>
  <si>
    <t>4. Важный момент: в Показателях надо убрать нули неучаствующих судей</t>
  </si>
  <si>
    <t>Судья-7</t>
  </si>
  <si>
    <t>Зам. Главногосудьи по виду :</t>
  </si>
  <si>
    <t>Главный судья чемпионата:</t>
  </si>
  <si>
    <t>Судья-8</t>
  </si>
  <si>
    <t>Маршрут велосипедный</t>
  </si>
  <si>
    <t>Судья-9</t>
  </si>
  <si>
    <t>Судья-10</t>
  </si>
  <si>
    <t>Судья-11</t>
  </si>
  <si>
    <t>Судья-12</t>
  </si>
  <si>
    <t>Карпаты</t>
  </si>
  <si>
    <t>Судья-13</t>
  </si>
  <si>
    <t>Судьи:</t>
  </si>
  <si>
    <t>Анды</t>
  </si>
  <si>
    <t>Болгария</t>
  </si>
  <si>
    <t>Грузия, Турция</t>
  </si>
  <si>
    <t>Спортивные маршруты 5 к.с.</t>
  </si>
  <si>
    <t>Маршруты 5 к.с.</t>
  </si>
  <si>
    <t>Сахно А.В.         (Украина, Киев)</t>
  </si>
  <si>
    <t>Тянь-Шань</t>
  </si>
  <si>
    <t>Китай</t>
  </si>
  <si>
    <t>Иванченко Ярослав Игоревич</t>
  </si>
  <si>
    <t>Канищев  Евгений Алексеевич</t>
  </si>
  <si>
    <t>Кривошеев Олег Владимирович</t>
  </si>
  <si>
    <t>Певцов Дмитрий Викторович </t>
  </si>
  <si>
    <t>Соколов Владимир Анатольевич </t>
  </si>
  <si>
    <t>Анохин  Алексей Алексеевич</t>
  </si>
  <si>
    <t>Юхименко  Дмитрий Иванович</t>
  </si>
  <si>
    <t>Андрушевич Алексей Юрьевич</t>
  </si>
  <si>
    <t>Киргизия</t>
  </si>
  <si>
    <t>Западный Китай</t>
  </si>
  <si>
    <t>Пономарев С.Ю. (Россия, Новосибирск)</t>
  </si>
  <si>
    <t>Григорьева Т.В. (Россия, Люберцы)</t>
  </si>
  <si>
    <t>Комаров Н.А. (Россия, Волгоград)</t>
  </si>
  <si>
    <t>Журавлёв А.В. (Россия, Красногорск)</t>
  </si>
  <si>
    <t>Фефелов Александр Викторович </t>
  </si>
  <si>
    <t>Вертеленко А. Г. (Украина, Северодонецк)</t>
  </si>
  <si>
    <t>Кольский п-ов</t>
  </si>
  <si>
    <t>Иванов А.В. (Украина, Северодонецк)</t>
  </si>
  <si>
    <t>Козинов С.В. (Украина, Днепропетровск)</t>
  </si>
  <si>
    <t>Проценко Д.А. (Украина, Одесса)</t>
  </si>
  <si>
    <t>Попов В.Н. (Украина, Комсомольск)</t>
  </si>
  <si>
    <t>Кузов А.В. (Россия,              ВК 3Х9)</t>
  </si>
  <si>
    <t>Васильев Юрий Константинович</t>
  </si>
  <si>
    <t>Андрушевич А.Ю. (Украина, Днепропетровск, С2К, МС)</t>
  </si>
  <si>
    <t>Анохин А.А. (Россия, Москва, С1К, 1р)</t>
  </si>
  <si>
    <t>Васильев Ю.К. (Украина, Харьков, СНК, МС)</t>
  </si>
  <si>
    <t>Иванченко Я.И. (Украина, Кривой Рог, С2К, МС)</t>
  </si>
  <si>
    <t>Канищев Е.А. (Украина, Харьков, С1К, МС)</t>
  </si>
  <si>
    <t>Кривошеев О.В. (Украина, Харьков, С1К, МС)</t>
  </si>
  <si>
    <t>Певцов Д.В. (Украина, Днепропетровск, С1К, МС)</t>
  </si>
  <si>
    <t>Соколов В.А. (Украина, Киев, СМК, МС)</t>
  </si>
  <si>
    <t>Фефелов А.В. (РФ, Раменское, С1К, 1р )</t>
  </si>
  <si>
    <t>Юхименко  Д.И. (Украина, Кременчуг, СНК, МС)</t>
  </si>
  <si>
    <t>Голубев А.В. (Украина, Харьков, С2К, МС)</t>
  </si>
  <si>
    <t>Борискин В.Н. (Украина, Харьков, СНК, МС)</t>
  </si>
  <si>
    <t>Боголюбов Дмитрий Петрович </t>
  </si>
  <si>
    <t>Боголюбов Д.П. (Россия, Москва, С1К, КМС)</t>
  </si>
  <si>
    <t>4(э.6)</t>
  </si>
  <si>
    <t>4(э.5)</t>
  </si>
  <si>
    <t>Украина,   Харьков    28.02.2016</t>
  </si>
  <si>
    <t>Главный секретарь:   Сычева Н.П. (Украина, СНК)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</si>
</sst>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0"/>
      <name val="Arial Cyr"/>
      <charset val="204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b/>
      <u/>
      <sz val="14"/>
      <name val="Arial Cyr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b/>
      <sz val="10"/>
      <name val="Arial Cyr"/>
      <family val="2"/>
      <charset val="204"/>
    </font>
    <font>
      <sz val="14"/>
      <name val="Arial Cyr"/>
      <family val="2"/>
      <charset val="204"/>
    </font>
    <font>
      <sz val="8"/>
      <name val="Arial Cyr"/>
      <charset val="204"/>
    </font>
    <font>
      <b/>
      <sz val="16"/>
      <name val="Arial Cyr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sz val="12"/>
      <color indexed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sz val="10"/>
      <color indexed="10"/>
      <name val="Arial Cyr"/>
      <charset val="204"/>
    </font>
    <font>
      <sz val="11"/>
      <color indexed="10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11"/>
      <name val="Arial Cyr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0" fillId="0" borderId="0" xfId="0" applyBorder="1"/>
    <xf numFmtId="0" fontId="4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0" xfId="0" applyFont="1"/>
    <xf numFmtId="0" fontId="11" fillId="0" borderId="0" xfId="0" applyFont="1"/>
    <xf numFmtId="0" fontId="2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2" fontId="8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justify"/>
    </xf>
    <xf numFmtId="0" fontId="4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0" fillId="0" borderId="2" xfId="0" applyBorder="1" applyAlignment="1">
      <alignment horizontal="justify"/>
    </xf>
    <xf numFmtId="1" fontId="15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0" borderId="0" xfId="0" applyFont="1"/>
    <xf numFmtId="164" fontId="13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16" fillId="0" borderId="0" xfId="0" applyFont="1"/>
    <xf numFmtId="164" fontId="2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0" fillId="0" borderId="0" xfId="0" applyFill="1"/>
    <xf numFmtId="0" fontId="3" fillId="0" borderId="1" xfId="0" applyFont="1" applyBorder="1" applyAlignment="1">
      <alignment horizontal="center" vertical="top"/>
    </xf>
    <xf numFmtId="2" fontId="8" fillId="3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8" fillId="0" borderId="0" xfId="0" applyFont="1" applyBorder="1"/>
    <xf numFmtId="0" fontId="3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1" fontId="1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3" fillId="0" borderId="0" xfId="0" applyFont="1" applyBorder="1"/>
    <xf numFmtId="0" fontId="22" fillId="0" borderId="0" xfId="0" applyFont="1"/>
    <xf numFmtId="0" fontId="24" fillId="0" borderId="0" xfId="0" applyFont="1"/>
    <xf numFmtId="0" fontId="24" fillId="0" borderId="6" xfId="0" applyFont="1" applyBorder="1" applyAlignment="1">
      <alignment wrapText="1"/>
    </xf>
    <xf numFmtId="0" fontId="24" fillId="0" borderId="0" xfId="0" applyFont="1" applyBorder="1"/>
    <xf numFmtId="0" fontId="21" fillId="0" borderId="0" xfId="0" applyFont="1" applyBorder="1"/>
    <xf numFmtId="0" fontId="25" fillId="0" borderId="0" xfId="0" applyFont="1"/>
    <xf numFmtId="0" fontId="24" fillId="0" borderId="0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1" fontId="10" fillId="0" borderId="9" xfId="0" applyNumberFormat="1" applyFont="1" applyBorder="1" applyAlignment="1">
      <alignment horizontal="center" vertical="top"/>
    </xf>
    <xf numFmtId="0" fontId="0" fillId="0" borderId="10" xfId="0" applyBorder="1"/>
    <xf numFmtId="1" fontId="10" fillId="0" borderId="11" xfId="0" applyNumberFormat="1" applyFont="1" applyBorder="1" applyAlignment="1">
      <alignment horizontal="center" vertical="top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10" fillId="0" borderId="0" xfId="0" applyNumberFormat="1" applyFont="1" applyBorder="1" applyAlignment="1">
      <alignment horizontal="center" vertical="top"/>
    </xf>
    <xf numFmtId="1" fontId="10" fillId="0" borderId="8" xfId="0" applyNumberFormat="1" applyFont="1" applyBorder="1" applyAlignment="1">
      <alignment horizontal="center" vertical="top"/>
    </xf>
    <xf numFmtId="0" fontId="0" fillId="0" borderId="9" xfId="0" applyBorder="1"/>
    <xf numFmtId="0" fontId="3" fillId="0" borderId="15" xfId="0" applyFont="1" applyBorder="1"/>
    <xf numFmtId="0" fontId="28" fillId="0" borderId="0" xfId="0" applyFont="1" applyBorder="1"/>
    <xf numFmtId="0" fontId="27" fillId="0" borderId="0" xfId="0" applyFont="1"/>
    <xf numFmtId="0" fontId="3" fillId="0" borderId="0" xfId="0" applyFont="1" applyFill="1" applyBorder="1"/>
    <xf numFmtId="0" fontId="29" fillId="3" borderId="0" xfId="0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0" borderId="1" xfId="0" applyFont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center" vertical="center" wrapText="1"/>
    </xf>
    <xf numFmtId="0" fontId="0" fillId="0" borderId="15" xfId="0" applyBorder="1" applyAlignment="1"/>
    <xf numFmtId="0" fontId="0" fillId="0" borderId="5" xfId="0" applyBorder="1" applyAlignment="1"/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/>
    </xf>
    <xf numFmtId="0" fontId="18" fillId="0" borderId="1" xfId="0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9" xfId="0" applyBorder="1" applyAlignment="1"/>
    <xf numFmtId="2" fontId="4" fillId="0" borderId="12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3" xfId="0" applyBorder="1" applyAlignment="1"/>
    <xf numFmtId="0" fontId="0" fillId="0" borderId="14" xfId="0" applyBorder="1" applyAlignment="1"/>
    <xf numFmtId="2" fontId="4" fillId="0" borderId="18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20" xfId="0" applyFont="1" applyBorder="1"/>
    <xf numFmtId="0" fontId="1" fillId="0" borderId="21" xfId="0" applyFont="1" applyBorder="1"/>
    <xf numFmtId="0" fontId="1" fillId="0" borderId="19" xfId="0" applyFont="1" applyBorder="1"/>
    <xf numFmtId="0" fontId="2" fillId="0" borderId="21" xfId="0" applyFont="1" applyBorder="1" applyAlignment="1">
      <alignment horizontal="justify" vertical="top" wrapText="1"/>
    </xf>
    <xf numFmtId="0" fontId="0" fillId="0" borderId="21" xfId="0" applyBorder="1" applyAlignment="1">
      <alignment horizontal="justify"/>
    </xf>
    <xf numFmtId="0" fontId="0" fillId="0" borderId="22" xfId="0" applyBorder="1" applyAlignment="1">
      <alignment horizontal="justify"/>
    </xf>
    <xf numFmtId="0" fontId="0" fillId="0" borderId="16" xfId="0" applyBorder="1" applyAlignment="1">
      <alignment horizontal="justify"/>
    </xf>
    <xf numFmtId="0" fontId="4" fillId="0" borderId="19" xfId="0" applyFont="1" applyBorder="1"/>
    <xf numFmtId="0" fontId="4" fillId="0" borderId="16" xfId="0" applyFont="1" applyBorder="1"/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 vertical="top" wrapText="1"/>
    </xf>
    <xf numFmtId="2" fontId="4" fillId="0" borderId="1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11" xfId="0" applyBorder="1" applyAlignment="1"/>
    <xf numFmtId="0" fontId="6" fillId="0" borderId="16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2" fontId="4" fillId="0" borderId="17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" xfId="0" applyBorder="1" applyAlignment="1"/>
    <xf numFmtId="0" fontId="6" fillId="0" borderId="2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8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485775</xdr:colOff>
      <xdr:row>3</xdr:row>
      <xdr:rowOff>152400</xdr:rowOff>
    </xdr:to>
    <xdr:pic>
      <xdr:nvPicPr>
        <xdr:cNvPr id="2049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685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0241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1265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2289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2290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3313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4337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5361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6385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7409" name="Рисунок 6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8433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19457" name="Рисунок 6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428625</xdr:colOff>
      <xdr:row>3</xdr:row>
      <xdr:rowOff>152400</xdr:rowOff>
    </xdr:to>
    <xdr:pic>
      <xdr:nvPicPr>
        <xdr:cNvPr id="1025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685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3</xdr:row>
      <xdr:rowOff>152400</xdr:rowOff>
    </xdr:to>
    <xdr:pic>
      <xdr:nvPicPr>
        <xdr:cNvPr id="20481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85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4</xdr:row>
      <xdr:rowOff>0</xdr:rowOff>
    </xdr:to>
    <xdr:pic>
      <xdr:nvPicPr>
        <xdr:cNvPr id="3073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4097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5121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6145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152400</xdr:rowOff>
    </xdr:to>
    <xdr:pic>
      <xdr:nvPicPr>
        <xdr:cNvPr id="7169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3</xdr:row>
      <xdr:rowOff>152400</xdr:rowOff>
    </xdr:to>
    <xdr:pic>
      <xdr:nvPicPr>
        <xdr:cNvPr id="8193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85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438150</xdr:colOff>
      <xdr:row>3</xdr:row>
      <xdr:rowOff>152400</xdr:rowOff>
    </xdr:to>
    <xdr:pic>
      <xdr:nvPicPr>
        <xdr:cNvPr id="9217" name="Рисунок 5" descr="Логотип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858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22"/>
  <sheetViews>
    <sheetView workbookViewId="0">
      <selection activeCell="A17" sqref="A17"/>
    </sheetView>
  </sheetViews>
  <sheetFormatPr defaultRowHeight="12.75"/>
  <sheetData>
    <row r="3" spans="1:1" ht="15">
      <c r="A3" s="27" t="s">
        <v>39</v>
      </c>
    </row>
    <row r="4" spans="1:1" ht="15">
      <c r="A4" s="27"/>
    </row>
    <row r="5" spans="1:1" ht="15.75">
      <c r="A5" s="30" t="s">
        <v>52</v>
      </c>
    </row>
    <row r="6" spans="1:1" ht="15.75">
      <c r="A6" s="30" t="s">
        <v>62</v>
      </c>
    </row>
    <row r="8" spans="1:1" ht="15">
      <c r="A8" s="27" t="s">
        <v>40</v>
      </c>
    </row>
    <row r="9" spans="1:1" ht="15">
      <c r="A9" s="27" t="s">
        <v>63</v>
      </c>
    </row>
    <row r="10" spans="1:1" ht="15">
      <c r="A10" s="27" t="s">
        <v>64</v>
      </c>
    </row>
    <row r="11" spans="1:1" ht="15">
      <c r="A11" s="27" t="s">
        <v>41</v>
      </c>
    </row>
    <row r="12" spans="1:1" ht="15.75">
      <c r="A12" s="30" t="s">
        <v>69</v>
      </c>
    </row>
    <row r="13" spans="1:1" ht="15">
      <c r="A13" s="27" t="s">
        <v>53</v>
      </c>
    </row>
    <row r="14" spans="1:1" ht="15">
      <c r="A14" s="27" t="s">
        <v>58</v>
      </c>
    </row>
    <row r="15" spans="1:1" ht="15">
      <c r="A15" s="27" t="s">
        <v>68</v>
      </c>
    </row>
    <row r="16" spans="1:1" ht="15">
      <c r="A16" s="27"/>
    </row>
    <row r="17" spans="1:1" ht="15">
      <c r="A17" s="27">
        <v>1</v>
      </c>
    </row>
    <row r="18" spans="1:1" ht="15">
      <c r="A18" s="27" t="s">
        <v>54</v>
      </c>
    </row>
    <row r="19" spans="1:1" ht="15">
      <c r="A19" s="27" t="s">
        <v>55</v>
      </c>
    </row>
    <row r="20" spans="1:1" ht="15">
      <c r="A20" s="27" t="s">
        <v>57</v>
      </c>
    </row>
    <row r="21" spans="1:1" ht="15">
      <c r="A21" s="27" t="s">
        <v>56</v>
      </c>
    </row>
    <row r="22" spans="1:1" ht="15">
      <c r="A22" s="27"/>
    </row>
  </sheetData>
  <phoneticPr fontId="1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opLeftCell="A10" zoomScale="75" zoomScaleNormal="75" workbookViewId="0">
      <selection activeCell="I25" sqref="I25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tr">
        <f ca="1">Судьи!B10</f>
        <v>Канищев  Евгений Алексеевич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>
        <v>66</v>
      </c>
      <c r="H15" s="33">
        <v>5</v>
      </c>
      <c r="I15" s="33">
        <v>-6</v>
      </c>
      <c r="J15" s="33">
        <v>0</v>
      </c>
      <c r="K15" s="33">
        <v>4</v>
      </c>
      <c r="L15" s="55">
        <f t="shared" ref="L15:L20" si="0">SUM(G15:K15)</f>
        <v>69</v>
      </c>
    </row>
    <row r="16" spans="1:12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>
        <v>71</v>
      </c>
      <c r="H16" s="33">
        <v>6</v>
      </c>
      <c r="I16" s="33">
        <v>2</v>
      </c>
      <c r="J16" s="33">
        <v>4</v>
      </c>
      <c r="K16" s="33">
        <v>7</v>
      </c>
      <c r="L16" s="55">
        <f t="shared" si="0"/>
        <v>90</v>
      </c>
    </row>
    <row r="17" spans="1:12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>
        <v>77</v>
      </c>
      <c r="H17" s="33">
        <v>9</v>
      </c>
      <c r="I17" s="33">
        <v>0</v>
      </c>
      <c r="J17" s="33">
        <v>11</v>
      </c>
      <c r="K17" s="33">
        <v>8</v>
      </c>
      <c r="L17" s="55">
        <f t="shared" si="0"/>
        <v>105</v>
      </c>
    </row>
    <row r="18" spans="1:12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>
        <v>69</v>
      </c>
      <c r="H18" s="33">
        <v>1</v>
      </c>
      <c r="I18" s="33">
        <v>11</v>
      </c>
      <c r="J18" s="33">
        <v>3</v>
      </c>
      <c r="K18" s="33">
        <v>5</v>
      </c>
      <c r="L18" s="55">
        <f t="shared" si="0"/>
        <v>89</v>
      </c>
    </row>
    <row r="19" spans="1:12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>
        <v>85</v>
      </c>
      <c r="H19" s="33">
        <v>16</v>
      </c>
      <c r="I19" s="33">
        <v>7</v>
      </c>
      <c r="J19" s="33">
        <v>13</v>
      </c>
      <c r="K19" s="33">
        <v>5</v>
      </c>
      <c r="L19" s="55">
        <f t="shared" si="0"/>
        <v>126</v>
      </c>
    </row>
    <row r="20" spans="1:12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>
        <v>74</v>
      </c>
      <c r="H20" s="33">
        <v>13</v>
      </c>
      <c r="I20" s="33">
        <v>-2</v>
      </c>
      <c r="J20" s="33">
        <v>6</v>
      </c>
      <c r="K20" s="33">
        <v>3</v>
      </c>
      <c r="L20" s="55">
        <f t="shared" si="0"/>
        <v>94</v>
      </c>
    </row>
    <row r="21" spans="1:12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>
        <v>83</v>
      </c>
      <c r="H21" s="33">
        <v>8</v>
      </c>
      <c r="I21" s="33">
        <v>16</v>
      </c>
      <c r="J21" s="33">
        <v>15</v>
      </c>
      <c r="K21" s="33">
        <v>6</v>
      </c>
      <c r="L21" s="55">
        <f>SUM(G21:K21)</f>
        <v>128</v>
      </c>
    </row>
    <row r="22" spans="1:12" ht="38.25" customHeight="1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>
        <v>81</v>
      </c>
      <c r="H22" s="33">
        <v>18</v>
      </c>
      <c r="I22" s="33">
        <v>-11</v>
      </c>
      <c r="J22" s="33">
        <v>8</v>
      </c>
      <c r="K22" s="33">
        <v>4</v>
      </c>
      <c r="L22" s="55">
        <f>SUM(G22:K22)</f>
        <v>100</v>
      </c>
    </row>
    <row r="23" spans="1:12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>
        <v>64</v>
      </c>
      <c r="H23" s="33">
        <v>3</v>
      </c>
      <c r="I23" s="33">
        <v>10</v>
      </c>
      <c r="J23" s="33">
        <v>1</v>
      </c>
      <c r="K23" s="33">
        <v>6</v>
      </c>
      <c r="L23" s="55">
        <f>SUM(G23:K23)</f>
        <v>84</v>
      </c>
    </row>
    <row r="24" spans="1:12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33">
        <v>78</v>
      </c>
      <c r="H24" s="33">
        <v>15</v>
      </c>
      <c r="I24" s="33">
        <v>-4</v>
      </c>
      <c r="J24" s="33">
        <v>9</v>
      </c>
      <c r="K24" s="33">
        <v>5</v>
      </c>
      <c r="L24" s="55">
        <f>SUM(G24:K24)</f>
        <v>103</v>
      </c>
    </row>
    <row r="25" spans="1:12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33">
        <v>89</v>
      </c>
      <c r="H25" s="33">
        <v>11</v>
      </c>
      <c r="I25" s="33">
        <v>5</v>
      </c>
      <c r="J25" s="33">
        <v>17</v>
      </c>
      <c r="K25" s="33">
        <v>7</v>
      </c>
      <c r="L25" s="55">
        <f>SUM(G25:K25)</f>
        <v>129</v>
      </c>
    </row>
    <row r="27" spans="1:12" s="5" customFormat="1" ht="17.100000000000001" customHeight="1">
      <c r="B27" s="6" t="s">
        <v>20</v>
      </c>
      <c r="D27" s="11"/>
      <c r="F27" s="11" t="str">
        <f ca="1">Судьи!C10</f>
        <v>Канищев Е.А. (Украина, Харьков, С1К, МС)</v>
      </c>
    </row>
  </sheetData>
  <mergeCells count="26">
    <mergeCell ref="C8:F8"/>
    <mergeCell ref="A1:B4"/>
    <mergeCell ref="C1:F4"/>
    <mergeCell ref="A5:B5"/>
    <mergeCell ref="C5:F5"/>
    <mergeCell ref="A8:B8"/>
    <mergeCell ref="A6:B6"/>
    <mergeCell ref="C6:F6"/>
    <mergeCell ref="A7:B7"/>
    <mergeCell ref="C7:F7"/>
    <mergeCell ref="A14:L14"/>
    <mergeCell ref="A9:F9"/>
    <mergeCell ref="A10:A13"/>
    <mergeCell ref="B10:B13"/>
    <mergeCell ref="C10:C13"/>
    <mergeCell ref="D10:E10"/>
    <mergeCell ref="L12:L13"/>
    <mergeCell ref="G10:L11"/>
    <mergeCell ref="D11:D13"/>
    <mergeCell ref="E11:E13"/>
    <mergeCell ref="K12:K13"/>
    <mergeCell ref="G12:G13"/>
    <mergeCell ref="H12:H13"/>
    <mergeCell ref="F10:F13"/>
    <mergeCell ref="I12:I13"/>
    <mergeCell ref="J12:J13"/>
  </mergeCells>
  <phoneticPr fontId="12" type="noConversion"/>
  <pageMargins left="0.7" right="0.7" top="0.75" bottom="0.75" header="0.3" footer="0.3"/>
  <pageSetup paperSize="9"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opLeftCell="A10" zoomScale="75" zoomScaleNormal="82" workbookViewId="0">
      <selection activeCell="G16" sqref="G16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tr">
        <f ca="1">Судьи!B11</f>
        <v>Кривошеев Олег Владимирович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32.25" customHeight="1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>
        <v>62</v>
      </c>
      <c r="H15" s="33">
        <v>0</v>
      </c>
      <c r="I15" s="33">
        <v>1</v>
      </c>
      <c r="J15" s="33">
        <v>3</v>
      </c>
      <c r="K15" s="33">
        <v>5</v>
      </c>
      <c r="L15" s="55">
        <f t="shared" ref="L15:L21" si="0">SUM(G15:K15)</f>
        <v>71</v>
      </c>
    </row>
    <row r="16" spans="1:12" ht="32.25" customHeight="1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>
        <v>78</v>
      </c>
      <c r="H16" s="33">
        <v>0</v>
      </c>
      <c r="I16" s="33">
        <v>1</v>
      </c>
      <c r="J16" s="33">
        <v>8</v>
      </c>
      <c r="K16" s="33">
        <v>6</v>
      </c>
      <c r="L16" s="55">
        <f t="shared" si="0"/>
        <v>93</v>
      </c>
    </row>
    <row r="17" spans="1:14" ht="32.25" customHeight="1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>
        <v>77</v>
      </c>
      <c r="H17" s="33">
        <v>6</v>
      </c>
      <c r="I17" s="33">
        <v>7</v>
      </c>
      <c r="J17" s="33">
        <v>9</v>
      </c>
      <c r="K17" s="33">
        <v>6</v>
      </c>
      <c r="L17" s="55">
        <f t="shared" si="0"/>
        <v>105</v>
      </c>
    </row>
    <row r="18" spans="1:14" s="49" customFormat="1" ht="32.25" customHeight="1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>
        <v>64</v>
      </c>
      <c r="H18" s="33">
        <v>0</v>
      </c>
      <c r="I18" s="33">
        <v>2</v>
      </c>
      <c r="J18" s="33">
        <v>3</v>
      </c>
      <c r="K18" s="33">
        <v>5</v>
      </c>
      <c r="L18" s="55">
        <f t="shared" si="0"/>
        <v>74</v>
      </c>
      <c r="N18" s="1"/>
    </row>
    <row r="19" spans="1:14" s="49" customFormat="1" ht="32.25" customHeight="1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>
        <v>86</v>
      </c>
      <c r="H19" s="33">
        <v>18</v>
      </c>
      <c r="I19" s="33">
        <v>13</v>
      </c>
      <c r="J19" s="33">
        <v>16</v>
      </c>
      <c r="K19" s="33">
        <v>5</v>
      </c>
      <c r="L19" s="55">
        <f t="shared" si="0"/>
        <v>138</v>
      </c>
      <c r="N19" s="1"/>
    </row>
    <row r="20" spans="1:14" s="49" customFormat="1" ht="32.25" customHeight="1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>
        <v>70</v>
      </c>
      <c r="H20" s="33">
        <v>12</v>
      </c>
      <c r="I20" s="33">
        <v>3</v>
      </c>
      <c r="J20" s="33">
        <v>5</v>
      </c>
      <c r="K20" s="33">
        <v>5</v>
      </c>
      <c r="L20" s="55">
        <f t="shared" si="0"/>
        <v>95</v>
      </c>
      <c r="N20" s="1"/>
    </row>
    <row r="21" spans="1:14" ht="32.25" customHeight="1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>
        <v>80</v>
      </c>
      <c r="H21" s="33">
        <v>8</v>
      </c>
      <c r="I21" s="33">
        <v>7</v>
      </c>
      <c r="J21" s="33">
        <v>10</v>
      </c>
      <c r="K21" s="33">
        <v>6</v>
      </c>
      <c r="L21" s="55">
        <f t="shared" si="0"/>
        <v>111</v>
      </c>
    </row>
    <row r="22" spans="1:14" ht="32.25" customHeight="1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>
        <v>68</v>
      </c>
      <c r="H22" s="33">
        <v>10</v>
      </c>
      <c r="I22" s="33">
        <v>0</v>
      </c>
      <c r="J22" s="33">
        <v>3</v>
      </c>
      <c r="K22" s="33">
        <v>5</v>
      </c>
      <c r="L22" s="55">
        <f>SUM(G22:K22)</f>
        <v>86</v>
      </c>
    </row>
    <row r="23" spans="1:14" ht="32.25" customHeight="1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>
        <v>60</v>
      </c>
      <c r="H23" s="33">
        <v>0</v>
      </c>
      <c r="I23" s="33">
        <v>5</v>
      </c>
      <c r="J23" s="33">
        <v>0</v>
      </c>
      <c r="K23" s="33">
        <v>5</v>
      </c>
      <c r="L23" s="55">
        <f>SUM(G23:K23)</f>
        <v>70</v>
      </c>
    </row>
    <row r="24" spans="1:14" ht="32.25" customHeight="1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33">
        <v>70</v>
      </c>
      <c r="H24" s="33">
        <v>12</v>
      </c>
      <c r="I24" s="33">
        <v>7</v>
      </c>
      <c r="J24" s="33">
        <v>9</v>
      </c>
      <c r="K24" s="33">
        <v>5</v>
      </c>
      <c r="L24" s="55">
        <f>SUM(G24:K24)</f>
        <v>103</v>
      </c>
    </row>
    <row r="25" spans="1:14" ht="32.25" customHeight="1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33">
        <v>77</v>
      </c>
      <c r="H25" s="33">
        <v>12</v>
      </c>
      <c r="I25" s="33">
        <v>2</v>
      </c>
      <c r="J25" s="33">
        <v>12</v>
      </c>
      <c r="K25" s="33">
        <v>5</v>
      </c>
      <c r="L25" s="55">
        <f>SUM(G25:K25)</f>
        <v>108</v>
      </c>
    </row>
    <row r="27" spans="1:14" s="5" customFormat="1" ht="17.100000000000001" customHeight="1">
      <c r="B27" s="6" t="s">
        <v>20</v>
      </c>
      <c r="D27" s="11"/>
      <c r="F27" s="11" t="str">
        <f ca="1">Судьи!C11</f>
        <v>Кривошеев О.В. (Украина, Харьков, С1К, МС)</v>
      </c>
    </row>
  </sheetData>
  <mergeCells count="26">
    <mergeCell ref="A6:B6"/>
    <mergeCell ref="C6:F6"/>
    <mergeCell ref="A7:B7"/>
    <mergeCell ref="C7:F7"/>
    <mergeCell ref="A1:B4"/>
    <mergeCell ref="C1:F4"/>
    <mergeCell ref="A5:B5"/>
    <mergeCell ref="C5:F5"/>
    <mergeCell ref="A14:L14"/>
    <mergeCell ref="G10:L11"/>
    <mergeCell ref="D11:D13"/>
    <mergeCell ref="E11:E13"/>
    <mergeCell ref="G12:G13"/>
    <mergeCell ref="H12:H13"/>
    <mergeCell ref="I12:I13"/>
    <mergeCell ref="J12:J13"/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</mergeCells>
  <phoneticPr fontId="12" type="noConversion"/>
  <pageMargins left="0.7" right="0.7" top="0.75" bottom="0.75" header="0.3" footer="0.3"/>
  <pageSetup paperSize="9" scale="85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opLeftCell="C10" zoomScale="75" workbookViewId="0">
      <selection activeCell="O30" sqref="O30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tr">
        <f ca="1">Судьи!B12</f>
        <v>Певцов Дмитрий Викторович 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32.25" customHeight="1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>
        <v>68</v>
      </c>
      <c r="H15" s="33">
        <v>8</v>
      </c>
      <c r="I15" s="33">
        <v>6</v>
      </c>
      <c r="J15" s="33">
        <v>8</v>
      </c>
      <c r="K15" s="33">
        <v>4</v>
      </c>
      <c r="L15" s="55">
        <f t="shared" ref="L15:L21" si="0">SUM(G15:K15)</f>
        <v>94</v>
      </c>
    </row>
    <row r="16" spans="1:12" ht="32.25" customHeight="1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>
        <v>80</v>
      </c>
      <c r="H16" s="33">
        <v>10</v>
      </c>
      <c r="I16" s="33">
        <v>6</v>
      </c>
      <c r="J16" s="33">
        <v>9</v>
      </c>
      <c r="K16" s="33">
        <v>6</v>
      </c>
      <c r="L16" s="55">
        <f t="shared" si="0"/>
        <v>111</v>
      </c>
    </row>
    <row r="17" spans="1:12" ht="32.25" customHeight="1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>
        <v>75</v>
      </c>
      <c r="H17" s="33">
        <v>9</v>
      </c>
      <c r="I17" s="33">
        <v>6</v>
      </c>
      <c r="J17" s="33">
        <v>8</v>
      </c>
      <c r="K17" s="33">
        <v>5</v>
      </c>
      <c r="L17" s="55">
        <f t="shared" si="0"/>
        <v>103</v>
      </c>
    </row>
    <row r="18" spans="1:12" s="49" customFormat="1" ht="32.25" customHeight="1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>
        <v>70</v>
      </c>
      <c r="H18" s="33">
        <v>7</v>
      </c>
      <c r="I18" s="33">
        <v>6</v>
      </c>
      <c r="J18" s="33">
        <v>8</v>
      </c>
      <c r="K18" s="33">
        <v>4</v>
      </c>
      <c r="L18" s="55">
        <f t="shared" si="0"/>
        <v>95</v>
      </c>
    </row>
    <row r="19" spans="1:12" s="49" customFormat="1" ht="32.25" customHeight="1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>
        <v>82</v>
      </c>
      <c r="H19" s="33">
        <v>12</v>
      </c>
      <c r="I19" s="33">
        <v>6</v>
      </c>
      <c r="J19" s="33">
        <v>12</v>
      </c>
      <c r="K19" s="33">
        <v>7</v>
      </c>
      <c r="L19" s="55">
        <f t="shared" si="0"/>
        <v>119</v>
      </c>
    </row>
    <row r="20" spans="1:12" s="49" customFormat="1" ht="32.25" customHeight="1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>
        <v>86</v>
      </c>
      <c r="H20" s="33">
        <v>11</v>
      </c>
      <c r="I20" s="33">
        <v>6</v>
      </c>
      <c r="J20" s="33">
        <v>12</v>
      </c>
      <c r="K20" s="33">
        <v>6</v>
      </c>
      <c r="L20" s="55">
        <f t="shared" si="0"/>
        <v>121</v>
      </c>
    </row>
    <row r="21" spans="1:12" ht="32.25" customHeight="1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>
        <v>77</v>
      </c>
      <c r="H21" s="33">
        <v>10</v>
      </c>
      <c r="I21" s="33">
        <v>6</v>
      </c>
      <c r="J21" s="33">
        <v>10</v>
      </c>
      <c r="K21" s="33">
        <v>6</v>
      </c>
      <c r="L21" s="55">
        <f t="shared" si="0"/>
        <v>109</v>
      </c>
    </row>
    <row r="22" spans="1:12" ht="32.25" customHeight="1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>
        <v>82</v>
      </c>
      <c r="H22" s="33">
        <v>12</v>
      </c>
      <c r="I22" s="33">
        <v>6</v>
      </c>
      <c r="J22" s="33">
        <v>9</v>
      </c>
      <c r="K22" s="33">
        <v>6</v>
      </c>
      <c r="L22" s="55">
        <f>SUM(G22:K22)</f>
        <v>115</v>
      </c>
    </row>
    <row r="23" spans="1:12" ht="32.25" customHeight="1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>
        <v>67</v>
      </c>
      <c r="H23" s="33">
        <v>9</v>
      </c>
      <c r="I23" s="33">
        <v>6</v>
      </c>
      <c r="J23" s="33">
        <v>6</v>
      </c>
      <c r="K23" s="33">
        <v>4</v>
      </c>
      <c r="L23" s="55">
        <f>SUM(G23:K23)</f>
        <v>92</v>
      </c>
    </row>
    <row r="24" spans="1:12" ht="32.25" customHeight="1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33">
        <v>69</v>
      </c>
      <c r="H24" s="33">
        <v>7</v>
      </c>
      <c r="I24" s="33">
        <v>6</v>
      </c>
      <c r="J24" s="33">
        <v>7</v>
      </c>
      <c r="K24" s="33">
        <v>4</v>
      </c>
      <c r="L24" s="55">
        <f>SUM(G24:K24)</f>
        <v>93</v>
      </c>
    </row>
    <row r="25" spans="1:12" ht="32.25" customHeight="1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33">
        <v>76</v>
      </c>
      <c r="H25" s="33">
        <v>10</v>
      </c>
      <c r="I25" s="33">
        <v>6</v>
      </c>
      <c r="J25" s="33">
        <v>10</v>
      </c>
      <c r="K25" s="33">
        <v>8</v>
      </c>
      <c r="L25" s="55">
        <f>SUM(G25:K25)</f>
        <v>110</v>
      </c>
    </row>
    <row r="27" spans="1:12" s="5" customFormat="1" ht="17.100000000000001" customHeight="1">
      <c r="B27" s="6" t="s">
        <v>20</v>
      </c>
      <c r="D27" s="11"/>
      <c r="F27" s="11" t="str">
        <f ca="1">Судьи!C12</f>
        <v>Певцов Д.В. (Украина, Днепропетровск, С1К, МС)</v>
      </c>
    </row>
  </sheetData>
  <mergeCells count="26">
    <mergeCell ref="A6:B6"/>
    <mergeCell ref="C6:F6"/>
    <mergeCell ref="A7:B7"/>
    <mergeCell ref="C7:F7"/>
    <mergeCell ref="A1:B4"/>
    <mergeCell ref="C1:F4"/>
    <mergeCell ref="A5:B5"/>
    <mergeCell ref="C5:F5"/>
    <mergeCell ref="A14:L14"/>
    <mergeCell ref="G10:L11"/>
    <mergeCell ref="D11:D13"/>
    <mergeCell ref="E11:E13"/>
    <mergeCell ref="G12:G13"/>
    <mergeCell ref="H12:H13"/>
    <mergeCell ref="I12:I13"/>
    <mergeCell ref="J12:J13"/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</mergeCells>
  <phoneticPr fontId="12" type="noConversion"/>
  <pageMargins left="0.7" right="0.7" top="0.75" bottom="0.75" header="0.3" footer="0.3"/>
  <pageSetup paperSize="9" scale="85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opLeftCell="A13" zoomScale="75" zoomScaleNormal="75" workbookViewId="0">
      <selection activeCell="K31" sqref="K31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tr">
        <f ca="1">Судьи!B13</f>
        <v>Соколов Владимир Анатольевич 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32.25" customHeight="1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>
        <v>77</v>
      </c>
      <c r="H15" s="33">
        <v>0</v>
      </c>
      <c r="I15" s="33">
        <v>11</v>
      </c>
      <c r="J15" s="33">
        <v>8</v>
      </c>
      <c r="K15" s="33">
        <v>8</v>
      </c>
      <c r="L15" s="55">
        <f t="shared" ref="L15:L21" si="0">SUM(G15:K15)</f>
        <v>104</v>
      </c>
    </row>
    <row r="16" spans="1:12" ht="32.25" customHeight="1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>
        <v>70</v>
      </c>
      <c r="H16" s="33">
        <v>0</v>
      </c>
      <c r="I16" s="33">
        <v>6</v>
      </c>
      <c r="J16" s="33">
        <v>3</v>
      </c>
      <c r="K16" s="33">
        <v>5</v>
      </c>
      <c r="L16" s="55">
        <f t="shared" si="0"/>
        <v>84</v>
      </c>
    </row>
    <row r="17" spans="1:12" ht="32.25" customHeight="1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>
        <v>71</v>
      </c>
      <c r="H17" s="33">
        <v>9</v>
      </c>
      <c r="I17" s="33">
        <v>10</v>
      </c>
      <c r="J17" s="33">
        <v>3</v>
      </c>
      <c r="K17" s="33">
        <v>5</v>
      </c>
      <c r="L17" s="55">
        <f t="shared" si="0"/>
        <v>98</v>
      </c>
    </row>
    <row r="18" spans="1:12" s="49" customFormat="1" ht="32.25" customHeight="1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>
        <v>77</v>
      </c>
      <c r="H18" s="33">
        <v>0</v>
      </c>
      <c r="I18" s="33">
        <v>11</v>
      </c>
      <c r="J18" s="33">
        <v>8</v>
      </c>
      <c r="K18" s="33">
        <v>8</v>
      </c>
      <c r="L18" s="55">
        <f t="shared" si="0"/>
        <v>104</v>
      </c>
    </row>
    <row r="19" spans="1:12" s="49" customFormat="1" ht="32.25" customHeight="1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>
        <v>83</v>
      </c>
      <c r="H19" s="33">
        <v>16</v>
      </c>
      <c r="I19" s="33">
        <v>16</v>
      </c>
      <c r="J19" s="33">
        <v>14</v>
      </c>
      <c r="K19" s="33">
        <v>8</v>
      </c>
      <c r="L19" s="55">
        <f t="shared" si="0"/>
        <v>137</v>
      </c>
    </row>
    <row r="20" spans="1:12" s="49" customFormat="1" ht="32.25" customHeight="1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>
        <v>77</v>
      </c>
      <c r="H20" s="33">
        <v>15</v>
      </c>
      <c r="I20" s="33">
        <v>12</v>
      </c>
      <c r="J20" s="33">
        <v>3</v>
      </c>
      <c r="K20" s="33">
        <v>5</v>
      </c>
      <c r="L20" s="55">
        <f t="shared" si="0"/>
        <v>112</v>
      </c>
    </row>
    <row r="21" spans="1:12" ht="32.25" customHeight="1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>
        <v>77</v>
      </c>
      <c r="H21" s="33">
        <v>6</v>
      </c>
      <c r="I21" s="33">
        <v>12</v>
      </c>
      <c r="J21" s="33">
        <v>9</v>
      </c>
      <c r="K21" s="33">
        <v>5</v>
      </c>
      <c r="L21" s="55">
        <f t="shared" si="0"/>
        <v>109</v>
      </c>
    </row>
    <row r="22" spans="1:12" ht="32.25" customHeight="1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>
        <v>82</v>
      </c>
      <c r="H22" s="33">
        <v>16</v>
      </c>
      <c r="I22" s="33">
        <v>-24</v>
      </c>
      <c r="J22" s="33">
        <v>-14</v>
      </c>
      <c r="K22" s="33">
        <v>5</v>
      </c>
      <c r="L22" s="55">
        <f>SUM(G22:K22)</f>
        <v>65</v>
      </c>
    </row>
    <row r="23" spans="1:12" ht="32.25" customHeight="1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>
        <v>75</v>
      </c>
      <c r="H23" s="33">
        <v>0</v>
      </c>
      <c r="I23" s="33">
        <v>10</v>
      </c>
      <c r="J23" s="33">
        <v>6</v>
      </c>
      <c r="K23" s="33">
        <v>6</v>
      </c>
      <c r="L23" s="55">
        <f>SUM(G23:K23)</f>
        <v>97</v>
      </c>
    </row>
    <row r="24" spans="1:12" ht="32.25" customHeight="1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33">
        <v>77</v>
      </c>
      <c r="H24" s="33">
        <v>9</v>
      </c>
      <c r="I24" s="33">
        <v>12</v>
      </c>
      <c r="J24" s="33">
        <v>14</v>
      </c>
      <c r="K24" s="33">
        <v>8</v>
      </c>
      <c r="L24" s="55">
        <f>SUM(G24:K24)</f>
        <v>120</v>
      </c>
    </row>
    <row r="25" spans="1:12" ht="32.25" customHeight="1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33">
        <v>84</v>
      </c>
      <c r="H25" s="33">
        <v>16</v>
      </c>
      <c r="I25" s="33">
        <v>16</v>
      </c>
      <c r="J25" s="33">
        <v>14</v>
      </c>
      <c r="K25" s="33">
        <v>8</v>
      </c>
      <c r="L25" s="55">
        <f>SUM(G25:K25)</f>
        <v>138</v>
      </c>
    </row>
    <row r="27" spans="1:12" s="5" customFormat="1" ht="17.100000000000001" customHeight="1">
      <c r="B27" s="6" t="s">
        <v>20</v>
      </c>
      <c r="D27" s="11"/>
      <c r="F27" s="11" t="str">
        <f ca="1">Судьи!C13</f>
        <v>Соколов В.А. (Украина, Киев, СМК, МС)</v>
      </c>
    </row>
  </sheetData>
  <mergeCells count="26">
    <mergeCell ref="A6:B6"/>
    <mergeCell ref="C6:F6"/>
    <mergeCell ref="A7:B7"/>
    <mergeCell ref="C7:F7"/>
    <mergeCell ref="A1:B4"/>
    <mergeCell ref="C1:F4"/>
    <mergeCell ref="A5:B5"/>
    <mergeCell ref="C5:F5"/>
    <mergeCell ref="A14:L14"/>
    <mergeCell ref="G10:L11"/>
    <mergeCell ref="D11:D13"/>
    <mergeCell ref="E11:E13"/>
    <mergeCell ref="G12:G13"/>
    <mergeCell ref="H12:H13"/>
    <mergeCell ref="I12:I13"/>
    <mergeCell ref="J12:J13"/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</mergeCells>
  <phoneticPr fontId="12" type="noConversion"/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opLeftCell="A10" zoomScale="75" zoomScaleNormal="75" zoomScaleSheetLayoutView="75" workbookViewId="0">
      <selection activeCell="G23" sqref="G23:K23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tr">
        <f ca="1">Судьи!B14</f>
        <v>Фефелов Александр Викторович 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32.25" customHeight="1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>
        <v>62</v>
      </c>
      <c r="H15" s="33">
        <v>4</v>
      </c>
      <c r="I15" s="33">
        <v>5</v>
      </c>
      <c r="J15" s="33">
        <v>3</v>
      </c>
      <c r="K15" s="33">
        <v>4</v>
      </c>
      <c r="L15" s="55">
        <f t="shared" ref="L15:L23" si="0">SUM(G15:K15)</f>
        <v>78</v>
      </c>
    </row>
    <row r="16" spans="1:12" ht="32.25" customHeight="1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>
        <v>76</v>
      </c>
      <c r="H16" s="33">
        <v>8</v>
      </c>
      <c r="I16" s="33">
        <v>3</v>
      </c>
      <c r="J16" s="33">
        <v>5</v>
      </c>
      <c r="K16" s="33">
        <v>6</v>
      </c>
      <c r="L16" s="55">
        <f t="shared" si="0"/>
        <v>98</v>
      </c>
    </row>
    <row r="17" spans="1:12" ht="32.25" customHeight="1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>
        <v>78</v>
      </c>
      <c r="H17" s="33">
        <v>8</v>
      </c>
      <c r="I17" s="33">
        <v>7</v>
      </c>
      <c r="J17" s="33">
        <v>7</v>
      </c>
      <c r="K17" s="33">
        <v>7</v>
      </c>
      <c r="L17" s="55">
        <f t="shared" si="0"/>
        <v>107</v>
      </c>
    </row>
    <row r="18" spans="1:12" s="49" customFormat="1" ht="32.25" customHeight="1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>
        <v>63</v>
      </c>
      <c r="H18" s="33">
        <v>4</v>
      </c>
      <c r="I18" s="33">
        <v>5</v>
      </c>
      <c r="J18" s="33">
        <v>3</v>
      </c>
      <c r="K18" s="33">
        <v>4</v>
      </c>
      <c r="L18" s="55">
        <f t="shared" si="0"/>
        <v>79</v>
      </c>
    </row>
    <row r="19" spans="1:12" s="49" customFormat="1" ht="32.25" customHeight="1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>
        <v>85</v>
      </c>
      <c r="H19" s="33">
        <v>18</v>
      </c>
      <c r="I19" s="33">
        <v>3</v>
      </c>
      <c r="J19" s="33">
        <v>7</v>
      </c>
      <c r="K19" s="33">
        <v>6</v>
      </c>
      <c r="L19" s="55">
        <f t="shared" si="0"/>
        <v>119</v>
      </c>
    </row>
    <row r="20" spans="1:12" s="49" customFormat="1" ht="32.25" customHeight="1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>
        <v>78</v>
      </c>
      <c r="H20" s="33">
        <v>12</v>
      </c>
      <c r="I20" s="33">
        <v>0</v>
      </c>
      <c r="J20" s="33">
        <v>4</v>
      </c>
      <c r="K20" s="33">
        <v>5</v>
      </c>
      <c r="L20" s="55">
        <f t="shared" si="0"/>
        <v>99</v>
      </c>
    </row>
    <row r="21" spans="1:12" ht="32.25" customHeight="1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>
        <v>80</v>
      </c>
      <c r="H21" s="33">
        <v>10</v>
      </c>
      <c r="I21" s="33">
        <v>8</v>
      </c>
      <c r="J21" s="33">
        <v>7</v>
      </c>
      <c r="K21" s="33">
        <v>7</v>
      </c>
      <c r="L21" s="55">
        <f t="shared" si="0"/>
        <v>112</v>
      </c>
    </row>
    <row r="22" spans="1:12" ht="32.25" customHeight="1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>
        <v>80</v>
      </c>
      <c r="H22" s="33">
        <v>14</v>
      </c>
      <c r="I22" s="33">
        <v>-8</v>
      </c>
      <c r="J22" s="33">
        <v>6</v>
      </c>
      <c r="K22" s="33">
        <v>5</v>
      </c>
      <c r="L22" s="55">
        <f t="shared" si="0"/>
        <v>97</v>
      </c>
    </row>
    <row r="23" spans="1:12" ht="32.25" customHeight="1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>
        <v>60</v>
      </c>
      <c r="H23" s="33">
        <v>2</v>
      </c>
      <c r="I23" s="33">
        <v>2</v>
      </c>
      <c r="J23" s="33">
        <v>2</v>
      </c>
      <c r="K23" s="33">
        <v>4</v>
      </c>
      <c r="L23" s="55">
        <f t="shared" si="0"/>
        <v>70</v>
      </c>
    </row>
    <row r="24" spans="1:12" ht="32.25" customHeight="1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33">
        <v>64</v>
      </c>
      <c r="H24" s="33">
        <v>10</v>
      </c>
      <c r="I24" s="33">
        <v>5</v>
      </c>
      <c r="J24" s="33">
        <v>3</v>
      </c>
      <c r="K24" s="33">
        <v>4</v>
      </c>
      <c r="L24" s="55">
        <f>SUM(G24:K24)</f>
        <v>86</v>
      </c>
    </row>
    <row r="25" spans="1:12" ht="32.25" customHeight="1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33">
        <v>78</v>
      </c>
      <c r="H25" s="33">
        <v>10</v>
      </c>
      <c r="I25" s="33">
        <v>8</v>
      </c>
      <c r="J25" s="33">
        <v>6</v>
      </c>
      <c r="K25" s="33">
        <v>6</v>
      </c>
      <c r="L25" s="55">
        <f>SUM(G25:K25)</f>
        <v>108</v>
      </c>
    </row>
    <row r="27" spans="1:12" s="5" customFormat="1" ht="17.100000000000001" customHeight="1">
      <c r="B27" s="6" t="s">
        <v>20</v>
      </c>
      <c r="D27" s="11"/>
      <c r="F27" s="11" t="str">
        <f ca="1">Судьи!C14</f>
        <v>Фефелов А.В. (РФ, Раменское, С1К, 1р )</v>
      </c>
    </row>
  </sheetData>
  <mergeCells count="26">
    <mergeCell ref="A9:F9"/>
    <mergeCell ref="C1:F4"/>
    <mergeCell ref="C5:F5"/>
    <mergeCell ref="C6:F6"/>
    <mergeCell ref="C7:F7"/>
    <mergeCell ref="A1:B4"/>
    <mergeCell ref="A5:B5"/>
    <mergeCell ref="A6:B6"/>
    <mergeCell ref="A7:B7"/>
    <mergeCell ref="A14:L14"/>
    <mergeCell ref="A8:B8"/>
    <mergeCell ref="A10:A13"/>
    <mergeCell ref="B10:B13"/>
    <mergeCell ref="C10:C13"/>
    <mergeCell ref="D10:E10"/>
    <mergeCell ref="F10:F13"/>
    <mergeCell ref="C8:F8"/>
    <mergeCell ref="H12:H13"/>
    <mergeCell ref="G10:L11"/>
    <mergeCell ref="D11:D13"/>
    <mergeCell ref="K12:K13"/>
    <mergeCell ref="L12:L13"/>
    <mergeCell ref="E11:E13"/>
    <mergeCell ref="I12:I13"/>
    <mergeCell ref="J12:J13"/>
    <mergeCell ref="G12:G13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opLeftCell="A10" zoomScale="75" workbookViewId="0">
      <selection activeCell="L23" sqref="L23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tr">
        <f ca="1">Судьи!B15</f>
        <v>Юхименко  Дмитрий Иванович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32.25" customHeight="1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>
        <v>76</v>
      </c>
      <c r="H15" s="33">
        <v>1</v>
      </c>
      <c r="I15" s="33">
        <v>13</v>
      </c>
      <c r="J15" s="33">
        <v>6</v>
      </c>
      <c r="K15" s="33">
        <v>6</v>
      </c>
      <c r="L15" s="55">
        <f t="shared" ref="L15:L21" si="0">SUM(G15:K15)</f>
        <v>102</v>
      </c>
    </row>
    <row r="16" spans="1:12" ht="32.25" customHeight="1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>
        <v>65</v>
      </c>
      <c r="H16" s="33">
        <v>0</v>
      </c>
      <c r="I16" s="33">
        <v>6</v>
      </c>
      <c r="J16" s="33">
        <v>3</v>
      </c>
      <c r="K16" s="33">
        <v>5</v>
      </c>
      <c r="L16" s="55">
        <f t="shared" si="0"/>
        <v>79</v>
      </c>
    </row>
    <row r="17" spans="1:12" ht="32.25" customHeight="1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>
        <v>70</v>
      </c>
      <c r="H17" s="33">
        <v>9</v>
      </c>
      <c r="I17" s="33">
        <v>9</v>
      </c>
      <c r="J17" s="33">
        <v>3</v>
      </c>
      <c r="K17" s="33">
        <v>5</v>
      </c>
      <c r="L17" s="55">
        <f t="shared" si="0"/>
        <v>96</v>
      </c>
    </row>
    <row r="18" spans="1:12" s="49" customFormat="1" ht="32.25" customHeight="1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>
        <v>76</v>
      </c>
      <c r="H18" s="33">
        <v>1</v>
      </c>
      <c r="I18" s="33">
        <v>13</v>
      </c>
      <c r="J18" s="33">
        <v>8</v>
      </c>
      <c r="K18" s="33">
        <v>6</v>
      </c>
      <c r="L18" s="55">
        <f t="shared" si="0"/>
        <v>104</v>
      </c>
    </row>
    <row r="19" spans="1:12" s="49" customFormat="1" ht="32.25" customHeight="1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>
        <v>82</v>
      </c>
      <c r="H19" s="33">
        <v>12</v>
      </c>
      <c r="I19" s="33">
        <v>15</v>
      </c>
      <c r="J19" s="33">
        <v>20</v>
      </c>
      <c r="K19" s="33">
        <v>8</v>
      </c>
      <c r="L19" s="55">
        <f t="shared" si="0"/>
        <v>137</v>
      </c>
    </row>
    <row r="20" spans="1:12" s="49" customFormat="1" ht="32.25" customHeight="1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>
        <v>75</v>
      </c>
      <c r="H20" s="33">
        <v>14</v>
      </c>
      <c r="I20" s="33">
        <v>10</v>
      </c>
      <c r="J20" s="33">
        <v>3</v>
      </c>
      <c r="K20" s="33">
        <v>6</v>
      </c>
      <c r="L20" s="55">
        <f t="shared" si="0"/>
        <v>108</v>
      </c>
    </row>
    <row r="21" spans="1:12" ht="32.25" customHeight="1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>
        <v>77</v>
      </c>
      <c r="H21" s="33">
        <v>6</v>
      </c>
      <c r="I21" s="33">
        <v>11</v>
      </c>
      <c r="J21" s="33">
        <v>9</v>
      </c>
      <c r="K21" s="33">
        <v>5</v>
      </c>
      <c r="L21" s="55">
        <f t="shared" si="0"/>
        <v>108</v>
      </c>
    </row>
    <row r="22" spans="1:12" ht="32.25" customHeight="1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>
        <v>77</v>
      </c>
      <c r="H22" s="33">
        <v>16</v>
      </c>
      <c r="I22" s="33">
        <v>-24</v>
      </c>
      <c r="J22" s="33">
        <v>-14</v>
      </c>
      <c r="K22" s="33">
        <v>5</v>
      </c>
      <c r="L22" s="55">
        <f>SUM(G22:K22)</f>
        <v>60</v>
      </c>
    </row>
    <row r="23" spans="1:12" ht="32.25" customHeight="1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>
        <v>73</v>
      </c>
      <c r="H23" s="33">
        <v>0</v>
      </c>
      <c r="I23" s="33">
        <v>8</v>
      </c>
      <c r="J23" s="33">
        <v>5</v>
      </c>
      <c r="K23" s="33">
        <v>6</v>
      </c>
      <c r="L23" s="55">
        <f>SUM(G23:K23)</f>
        <v>92</v>
      </c>
    </row>
    <row r="24" spans="1:12" ht="32.25" customHeight="1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33">
        <v>75</v>
      </c>
      <c r="H24" s="33">
        <v>9</v>
      </c>
      <c r="I24" s="33">
        <v>11</v>
      </c>
      <c r="J24" s="33">
        <v>14</v>
      </c>
      <c r="K24" s="33">
        <v>8</v>
      </c>
      <c r="L24" s="55">
        <f>SUM(G24:K24)</f>
        <v>117</v>
      </c>
    </row>
    <row r="25" spans="1:12" ht="32.25" customHeight="1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33">
        <v>83</v>
      </c>
      <c r="H25" s="33">
        <v>16</v>
      </c>
      <c r="I25" s="33">
        <v>15</v>
      </c>
      <c r="J25" s="33">
        <v>14</v>
      </c>
      <c r="K25" s="33">
        <v>6</v>
      </c>
      <c r="L25" s="55">
        <f>SUM(G25:K25)</f>
        <v>134</v>
      </c>
    </row>
    <row r="27" spans="1:12" s="5" customFormat="1" ht="17.100000000000001" customHeight="1">
      <c r="B27" s="6" t="s">
        <v>20</v>
      </c>
      <c r="D27" s="11"/>
      <c r="F27" s="11" t="str">
        <f ca="1">Судьи!C15</f>
        <v>Юхименко  Д.И. (Украина, Кременчуг, СНК, МС)</v>
      </c>
    </row>
  </sheetData>
  <mergeCells count="26">
    <mergeCell ref="A6:B6"/>
    <mergeCell ref="C6:F6"/>
    <mergeCell ref="A7:B7"/>
    <mergeCell ref="C7:F7"/>
    <mergeCell ref="A1:B4"/>
    <mergeCell ref="C1:F4"/>
    <mergeCell ref="A5:B5"/>
    <mergeCell ref="C5:F5"/>
    <mergeCell ref="A14:L14"/>
    <mergeCell ref="G10:L11"/>
    <mergeCell ref="D11:D13"/>
    <mergeCell ref="E11:E13"/>
    <mergeCell ref="G12:G13"/>
    <mergeCell ref="H12:H13"/>
    <mergeCell ref="I12:I13"/>
    <mergeCell ref="J12:J13"/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</mergeCells>
  <phoneticPr fontId="12" type="noConversion"/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opLeftCell="A7" zoomScale="75" zoomScaleNormal="75" workbookViewId="0">
      <selection activeCell="O22" sqref="O22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>
        <f ca="1">Судьи!B16</f>
        <v>0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/>
      <c r="H15" s="33"/>
      <c r="I15" s="33"/>
      <c r="J15" s="33"/>
      <c r="K15" s="33"/>
      <c r="L15" s="55">
        <f t="shared" ref="L15:L21" si="0">SUM(G15:K15)</f>
        <v>0</v>
      </c>
    </row>
    <row r="16" spans="1:12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/>
      <c r="H16" s="33"/>
      <c r="I16" s="33"/>
      <c r="J16" s="33"/>
      <c r="K16" s="33"/>
      <c r="L16" s="55">
        <f t="shared" si="0"/>
        <v>0</v>
      </c>
    </row>
    <row r="17" spans="1:12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/>
      <c r="H17" s="33"/>
      <c r="I17" s="33"/>
      <c r="J17" s="33"/>
      <c r="K17" s="33"/>
      <c r="L17" s="55">
        <f t="shared" si="0"/>
        <v>0</v>
      </c>
    </row>
    <row r="18" spans="1:12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/>
      <c r="H18" s="33"/>
      <c r="I18" s="33"/>
      <c r="J18" s="33"/>
      <c r="K18" s="33"/>
      <c r="L18" s="55">
        <f t="shared" si="0"/>
        <v>0</v>
      </c>
    </row>
    <row r="19" spans="1:12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/>
      <c r="H19" s="33"/>
      <c r="I19" s="33"/>
      <c r="J19" s="33"/>
      <c r="K19" s="33"/>
      <c r="L19" s="55">
        <f t="shared" si="0"/>
        <v>0</v>
      </c>
    </row>
    <row r="20" spans="1:12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/>
      <c r="H20" s="33"/>
      <c r="I20" s="33"/>
      <c r="J20" s="33"/>
      <c r="K20" s="33"/>
      <c r="L20" s="55">
        <f t="shared" si="0"/>
        <v>0</v>
      </c>
    </row>
    <row r="21" spans="1:12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/>
      <c r="H21" s="33"/>
      <c r="I21" s="33"/>
      <c r="J21" s="33"/>
      <c r="K21" s="33"/>
      <c r="L21" s="55">
        <f t="shared" si="0"/>
        <v>0</v>
      </c>
    </row>
    <row r="22" spans="1:12" ht="47.25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/>
      <c r="H22" s="33"/>
      <c r="I22" s="33"/>
      <c r="J22" s="33"/>
      <c r="K22" s="33"/>
      <c r="L22" s="55">
        <f>SUM(G22:K22)</f>
        <v>0</v>
      </c>
    </row>
    <row r="23" spans="1:12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/>
      <c r="H23" s="33"/>
      <c r="I23" s="33"/>
      <c r="J23" s="33"/>
      <c r="K23" s="33"/>
      <c r="L23" s="55">
        <f>SUM(G23:K23)</f>
        <v>0</v>
      </c>
    </row>
    <row r="25" spans="1:12" s="5" customFormat="1" ht="17.100000000000001" customHeight="1">
      <c r="B25" s="6" t="s">
        <v>20</v>
      </c>
      <c r="D25" s="11"/>
      <c r="F25" s="11">
        <f ca="1">Судьи!C16</f>
        <v>0</v>
      </c>
    </row>
  </sheetData>
  <mergeCells count="26">
    <mergeCell ref="A6:B6"/>
    <mergeCell ref="C6:F6"/>
    <mergeCell ref="A7:B7"/>
    <mergeCell ref="C7:F7"/>
    <mergeCell ref="A1:B4"/>
    <mergeCell ref="C1:F4"/>
    <mergeCell ref="A5:B5"/>
    <mergeCell ref="C5:F5"/>
    <mergeCell ref="A14:L14"/>
    <mergeCell ref="G10:L11"/>
    <mergeCell ref="D11:D13"/>
    <mergeCell ref="E11:E13"/>
    <mergeCell ref="G12:G13"/>
    <mergeCell ref="H12:H13"/>
    <mergeCell ref="I12:I13"/>
    <mergeCell ref="J12:J13"/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</mergeCells>
  <phoneticPr fontId="12" type="noConversion"/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opLeftCell="A13" zoomScale="75" workbookViewId="0">
      <selection activeCell="N21" sqref="N21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>
        <f ca="1">Судьи!B17</f>
        <v>0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/>
      <c r="H15" s="33"/>
      <c r="I15" s="33"/>
      <c r="J15" s="33"/>
      <c r="K15" s="33"/>
      <c r="L15" s="55">
        <f t="shared" ref="L15:L21" si="0">SUM(G15:K15)</f>
        <v>0</v>
      </c>
    </row>
    <row r="16" spans="1:12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/>
      <c r="H16" s="33"/>
      <c r="I16" s="33"/>
      <c r="J16" s="33"/>
      <c r="K16" s="33"/>
      <c r="L16" s="55">
        <f t="shared" si="0"/>
        <v>0</v>
      </c>
    </row>
    <row r="17" spans="1:12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/>
      <c r="H17" s="33"/>
      <c r="I17" s="33"/>
      <c r="J17" s="33"/>
      <c r="K17" s="33"/>
      <c r="L17" s="55">
        <f t="shared" si="0"/>
        <v>0</v>
      </c>
    </row>
    <row r="18" spans="1:12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/>
      <c r="H18" s="33"/>
      <c r="I18" s="33"/>
      <c r="J18" s="33"/>
      <c r="K18" s="33"/>
      <c r="L18" s="55">
        <f t="shared" si="0"/>
        <v>0</v>
      </c>
    </row>
    <row r="19" spans="1:12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/>
      <c r="H19" s="33"/>
      <c r="I19" s="33"/>
      <c r="J19" s="33"/>
      <c r="K19" s="33"/>
      <c r="L19" s="55">
        <f t="shared" si="0"/>
        <v>0</v>
      </c>
    </row>
    <row r="20" spans="1:12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/>
      <c r="H20" s="33"/>
      <c r="I20" s="33"/>
      <c r="J20" s="33"/>
      <c r="K20" s="33"/>
      <c r="L20" s="55">
        <f t="shared" si="0"/>
        <v>0</v>
      </c>
    </row>
    <row r="21" spans="1:12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/>
      <c r="H21" s="33"/>
      <c r="I21" s="33"/>
      <c r="J21" s="33"/>
      <c r="K21" s="33"/>
      <c r="L21" s="55">
        <f t="shared" si="0"/>
        <v>0</v>
      </c>
    </row>
    <row r="22" spans="1:12" ht="47.25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/>
      <c r="H22" s="33"/>
      <c r="I22" s="33"/>
      <c r="J22" s="33"/>
      <c r="K22" s="33"/>
      <c r="L22" s="55">
        <f>SUM(G22:K22)</f>
        <v>0</v>
      </c>
    </row>
    <row r="23" spans="1:12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/>
      <c r="H23" s="33"/>
      <c r="I23" s="33"/>
      <c r="J23" s="33"/>
      <c r="K23" s="33"/>
      <c r="L23" s="55">
        <f>SUM(G23:K23)</f>
        <v>0</v>
      </c>
    </row>
    <row r="25" spans="1:12" s="5" customFormat="1" ht="17.100000000000001" customHeight="1">
      <c r="B25" s="6" t="s">
        <v>20</v>
      </c>
      <c r="D25" s="11"/>
      <c r="F25" s="11">
        <f ca="1">Судьи!C17</f>
        <v>0</v>
      </c>
    </row>
  </sheetData>
  <mergeCells count="26">
    <mergeCell ref="K12:K13"/>
    <mergeCell ref="L12:L13"/>
    <mergeCell ref="A8:B8"/>
    <mergeCell ref="C8:F8"/>
    <mergeCell ref="A9:F9"/>
    <mergeCell ref="A10:A13"/>
    <mergeCell ref="B10:B13"/>
    <mergeCell ref="C10:C13"/>
    <mergeCell ref="D10:E10"/>
    <mergeCell ref="F10:F13"/>
    <mergeCell ref="A7:B7"/>
    <mergeCell ref="C7:F7"/>
    <mergeCell ref="A14:L14"/>
    <mergeCell ref="G10:L11"/>
    <mergeCell ref="D11:D13"/>
    <mergeCell ref="E11:E13"/>
    <mergeCell ref="G12:G13"/>
    <mergeCell ref="H12:H13"/>
    <mergeCell ref="I12:I13"/>
    <mergeCell ref="J12:J13"/>
    <mergeCell ref="A1:B4"/>
    <mergeCell ref="C1:F4"/>
    <mergeCell ref="A5:B5"/>
    <mergeCell ref="C5:F5"/>
    <mergeCell ref="A6:B6"/>
    <mergeCell ref="C6:F6"/>
  </mergeCells>
  <phoneticPr fontId="12" type="noConversion"/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X46"/>
  <sheetViews>
    <sheetView topLeftCell="A7" zoomScale="75" zoomScaleNormal="75" workbookViewId="0">
      <selection activeCell="M25" sqref="M25"/>
    </sheetView>
  </sheetViews>
  <sheetFormatPr defaultRowHeight="12.75"/>
  <cols>
    <col min="1" max="1" width="3.7109375" customWidth="1"/>
    <col min="2" max="2" width="29" customWidth="1"/>
    <col min="3" max="3" width="32.85546875" customWidth="1"/>
    <col min="4" max="4" width="9.28515625" customWidth="1"/>
    <col min="5" max="5" width="7.140625" customWidth="1"/>
    <col min="6" max="11" width="13.7109375" customWidth="1"/>
    <col min="12" max="13" width="9.85546875" customWidth="1"/>
    <col min="14" max="14" width="7.140625" customWidth="1"/>
    <col min="15" max="16" width="9.85546875" customWidth="1"/>
    <col min="17" max="23" width="9.85546875" style="1" customWidth="1"/>
    <col min="24" max="16384" width="9.140625" style="1"/>
  </cols>
  <sheetData>
    <row r="1" spans="1:24" ht="12.75" customHeight="1">
      <c r="A1" s="145" t="s">
        <v>0</v>
      </c>
      <c r="B1" s="146"/>
      <c r="C1" s="148" t="str">
        <f ca="1">Команды!C1</f>
        <v>Международная федерация спортивного туризма</v>
      </c>
      <c r="D1" s="148"/>
      <c r="E1" s="149"/>
      <c r="F1" s="150"/>
      <c r="G1" s="22"/>
      <c r="H1" s="22"/>
      <c r="I1" s="22"/>
      <c r="J1" s="22"/>
      <c r="K1" s="22"/>
      <c r="L1" s="14"/>
      <c r="M1" s="14"/>
      <c r="N1" s="14"/>
      <c r="O1" s="14"/>
      <c r="P1" s="14"/>
    </row>
    <row r="2" spans="1:24" ht="12.75" customHeight="1">
      <c r="A2" s="147"/>
      <c r="B2" s="94"/>
      <c r="C2" s="125"/>
      <c r="D2" s="125"/>
      <c r="E2" s="125"/>
      <c r="F2" s="151"/>
      <c r="G2" s="18"/>
      <c r="H2" s="18"/>
      <c r="I2" s="18"/>
      <c r="J2" s="18"/>
      <c r="K2" s="18"/>
      <c r="L2" s="1"/>
      <c r="M2" s="1"/>
      <c r="N2" s="1"/>
      <c r="O2" s="1"/>
      <c r="P2" s="1"/>
    </row>
    <row r="3" spans="1:24" ht="12.75" customHeight="1">
      <c r="A3" s="147"/>
      <c r="B3" s="94"/>
      <c r="C3" s="125"/>
      <c r="D3" s="125"/>
      <c r="E3" s="125"/>
      <c r="F3" s="151"/>
      <c r="G3" s="18"/>
      <c r="H3" s="18"/>
      <c r="I3" s="18"/>
      <c r="J3" s="18"/>
      <c r="K3" s="18"/>
      <c r="L3" s="1"/>
      <c r="M3" s="1"/>
      <c r="N3" s="1"/>
      <c r="O3" s="1"/>
      <c r="P3" s="1"/>
    </row>
    <row r="4" spans="1:24" ht="12.75" customHeight="1">
      <c r="A4" s="147"/>
      <c r="B4" s="94"/>
      <c r="C4" s="125"/>
      <c r="D4" s="125"/>
      <c r="E4" s="125"/>
      <c r="F4" s="151"/>
      <c r="G4" s="18"/>
      <c r="H4" s="18"/>
      <c r="I4" s="18"/>
      <c r="J4" s="18"/>
      <c r="K4" s="18"/>
      <c r="L4" s="1"/>
      <c r="M4" s="1"/>
      <c r="N4" s="1"/>
      <c r="O4" s="1"/>
      <c r="P4" s="1"/>
    </row>
    <row r="5" spans="1:24" ht="15.75">
      <c r="A5" s="152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153"/>
      <c r="G5" s="19"/>
      <c r="H5" s="19"/>
      <c r="I5" s="19"/>
      <c r="J5" s="19"/>
      <c r="K5" s="19"/>
      <c r="L5" s="1"/>
      <c r="M5" s="1"/>
      <c r="N5" s="1"/>
      <c r="O5" s="1"/>
      <c r="P5" s="1"/>
    </row>
    <row r="6" spans="1:24" ht="16.5" customHeight="1">
      <c r="A6" s="152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56"/>
      <c r="G6" s="20"/>
      <c r="H6" s="20"/>
      <c r="I6" s="20"/>
      <c r="J6" s="20"/>
      <c r="K6" s="20"/>
      <c r="L6" s="1"/>
      <c r="M6" s="1"/>
      <c r="N6" s="1"/>
      <c r="O6" s="1"/>
      <c r="P6" s="1"/>
    </row>
    <row r="7" spans="1:24" ht="15.75">
      <c r="A7" s="152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153"/>
      <c r="G7" s="19"/>
      <c r="H7" s="19"/>
      <c r="I7" s="19"/>
      <c r="J7" s="19"/>
      <c r="K7" s="19"/>
      <c r="L7" s="1"/>
      <c r="M7" s="1"/>
      <c r="N7" s="1"/>
      <c r="O7" s="1"/>
      <c r="P7" s="1"/>
    </row>
    <row r="8" spans="1:24" ht="15.75">
      <c r="A8" s="152" t="str">
        <f ca="1">Команды!A8</f>
        <v>ПОКАЗАТЕЛЬ</v>
      </c>
      <c r="B8" s="93"/>
      <c r="C8" s="93" t="s">
        <v>7</v>
      </c>
      <c r="D8" s="93"/>
      <c r="E8" s="93"/>
      <c r="F8" s="153"/>
      <c r="G8" s="19"/>
      <c r="H8" s="19"/>
      <c r="I8" s="19"/>
      <c r="J8" s="19"/>
      <c r="K8" s="19"/>
      <c r="L8" s="1"/>
      <c r="M8" s="1"/>
      <c r="N8" s="1"/>
      <c r="O8" s="1"/>
      <c r="P8" s="1"/>
    </row>
    <row r="9" spans="1:24" ht="21" customHeight="1">
      <c r="A9" s="154" t="str">
        <f ca="1">Команды!A9</f>
        <v>ИТОГОВЫЙ ПРОТОКОЛ</v>
      </c>
      <c r="B9" s="88"/>
      <c r="C9" s="88"/>
      <c r="D9" s="88"/>
      <c r="E9" s="88"/>
      <c r="F9" s="155"/>
      <c r="G9" s="21"/>
      <c r="H9" s="21"/>
      <c r="I9" s="21"/>
      <c r="J9" s="21"/>
      <c r="K9" s="21"/>
      <c r="L9" s="1"/>
      <c r="M9" s="1"/>
      <c r="N9" s="1"/>
      <c r="O9" s="1"/>
      <c r="P9" s="1"/>
    </row>
    <row r="10" spans="1:24" ht="15" customHeight="1">
      <c r="A10" s="142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33" t="s">
        <v>7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5"/>
      <c r="R10" s="135"/>
      <c r="S10" s="135"/>
      <c r="T10" s="135"/>
      <c r="U10" s="135"/>
      <c r="V10" s="135"/>
      <c r="W10" s="135"/>
      <c r="X10" s="136"/>
    </row>
    <row r="11" spans="1:24" s="50" customFormat="1" ht="38.25" customHeight="1">
      <c r="A11" s="142"/>
      <c r="B11" s="91"/>
      <c r="C11" s="91"/>
      <c r="D11" s="92" t="str">
        <f ca="1">Команды!D11</f>
        <v>заявл.</v>
      </c>
      <c r="E11" s="92" t="str">
        <f ca="1">Команды!E11</f>
        <v>факт.</v>
      </c>
      <c r="F11" s="90"/>
      <c r="G11" s="137"/>
      <c r="H11" s="138"/>
      <c r="I11" s="138"/>
      <c r="J11" s="138"/>
      <c r="K11" s="138"/>
      <c r="L11" s="138"/>
      <c r="M11" s="138"/>
      <c r="N11" s="138"/>
      <c r="O11" s="138"/>
      <c r="P11" s="138"/>
      <c r="Q11" s="139"/>
      <c r="R11" s="139"/>
      <c r="S11" s="139"/>
      <c r="T11" s="139"/>
      <c r="U11" s="139"/>
      <c r="V11" s="139"/>
      <c r="W11" s="139"/>
      <c r="X11" s="140"/>
    </row>
    <row r="12" spans="1:24" s="50" customFormat="1" ht="13.5" customHeight="1">
      <c r="A12" s="142"/>
      <c r="B12" s="91"/>
      <c r="C12" s="91"/>
      <c r="D12" s="92"/>
      <c r="E12" s="92"/>
      <c r="F12" s="90"/>
      <c r="G12" s="141" t="s">
        <v>43</v>
      </c>
      <c r="H12" s="143" t="s">
        <v>42</v>
      </c>
      <c r="I12" s="141" t="s">
        <v>10</v>
      </c>
      <c r="J12" s="141" t="s">
        <v>35</v>
      </c>
      <c r="K12" s="141" t="s">
        <v>36</v>
      </c>
      <c r="L12" s="128" t="str">
        <f ca="1">Судьи!B5</f>
        <v>Андрушевич Алексей Юрьевич</v>
      </c>
      <c r="M12" s="128" t="str">
        <f ca="1">Судьи!B6</f>
        <v>Анохин  Алексей Алексеевич</v>
      </c>
      <c r="N12" s="127" t="str">
        <f ca="1">Судьи!B7</f>
        <v>Боголюбов Дмитрий Петрович </v>
      </c>
      <c r="O12" s="127" t="str">
        <f ca="1">Судьи!B8</f>
        <v>Васильев Юрий Константинович</v>
      </c>
      <c r="P12" s="127" t="str">
        <f ca="1">Судьи!B9</f>
        <v>Иванченко Ярослав Игоревич</v>
      </c>
      <c r="Q12" s="127" t="str">
        <f ca="1">Судьи!B10</f>
        <v>Канищев  Евгений Алексеевич</v>
      </c>
      <c r="R12" s="127" t="str">
        <f ca="1">Судьи!B11</f>
        <v>Кривошеев Олег Владимирович</v>
      </c>
      <c r="S12" s="127" t="str">
        <f ca="1">Судьи!B12</f>
        <v>Певцов Дмитрий Викторович </v>
      </c>
      <c r="T12" s="127" t="str">
        <f ca="1">Судьи!B13</f>
        <v>Соколов Владимир Анатольевич </v>
      </c>
      <c r="U12" s="127" t="str">
        <f ca="1">Судьи!B14</f>
        <v>Фефелов Александр Викторович </v>
      </c>
      <c r="V12" s="129" t="str">
        <f ca="1">Судьи!B15</f>
        <v>Юхименко  Дмитрий Иванович</v>
      </c>
      <c r="W12" s="129">
        <f ca="1">Судьи!B16</f>
        <v>0</v>
      </c>
      <c r="X12" s="127">
        <f ca="1">Судьи!B17</f>
        <v>0</v>
      </c>
    </row>
    <row r="13" spans="1:24" s="49" customFormat="1" ht="55.9" customHeight="1">
      <c r="A13" s="142"/>
      <c r="B13" s="91"/>
      <c r="C13" s="91"/>
      <c r="D13" s="92"/>
      <c r="E13" s="92"/>
      <c r="F13" s="90"/>
      <c r="G13" s="90"/>
      <c r="H13" s="144"/>
      <c r="I13" s="90"/>
      <c r="J13" s="90"/>
      <c r="K13" s="90"/>
      <c r="L13" s="132"/>
      <c r="M13" s="132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</row>
    <row r="14" spans="1:24" s="4" customFormat="1" ht="21.75" customHeight="1">
      <c r="A14" s="51"/>
      <c r="B14" s="52"/>
      <c r="C14" s="53" t="str">
        <f ca="1">Команды!C14</f>
        <v>Маршруты 5 к.с.</v>
      </c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W14" s="54"/>
      <c r="X14" s="54"/>
    </row>
    <row r="15" spans="1:24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28">
        <f ca="1">H15/Судьи!$B$2</f>
        <v>63</v>
      </c>
      <c r="H15" s="25">
        <f t="shared" ref="H15:H21" si="0">I15-J15-K15</f>
        <v>567</v>
      </c>
      <c r="I15" s="24">
        <f>SUM(L15:W15)</f>
        <v>684</v>
      </c>
      <c r="J15" s="24">
        <f>MIN(L15:W15)</f>
        <v>40</v>
      </c>
      <c r="K15" s="24">
        <f t="shared" ref="K15:K21" si="1">MAX(L15:W15)</f>
        <v>77</v>
      </c>
      <c r="L15" s="23">
        <f ca="1">'С-1'!G15</f>
        <v>60</v>
      </c>
      <c r="M15" s="23">
        <f ca="1">'С-2'!G15</f>
        <v>40</v>
      </c>
      <c r="N15" s="23">
        <f ca="1">'С-3'!G15</f>
        <v>62</v>
      </c>
      <c r="O15" s="23">
        <f ca="1">'С-4'!G15</f>
        <v>56</v>
      </c>
      <c r="P15" s="23">
        <f ca="1">'С-5'!G15</f>
        <v>55</v>
      </c>
      <c r="Q15" s="23">
        <f ca="1">'С-6'!G15</f>
        <v>66</v>
      </c>
      <c r="R15" s="23">
        <f ca="1">'С-7'!G15</f>
        <v>62</v>
      </c>
      <c r="S15" s="23">
        <f ca="1">'С-8'!G15</f>
        <v>68</v>
      </c>
      <c r="T15" s="23">
        <f ca="1">'С-9'!G15</f>
        <v>77</v>
      </c>
      <c r="U15" s="23">
        <f ca="1">'С-10'!G15</f>
        <v>62</v>
      </c>
      <c r="V15" s="23">
        <f ca="1">'С-11'!G15</f>
        <v>76</v>
      </c>
      <c r="W15" s="23"/>
      <c r="X15" s="23"/>
    </row>
    <row r="16" spans="1:24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28">
        <f ca="1">H16/Судьи!$B$2</f>
        <v>72</v>
      </c>
      <c r="H16" s="25">
        <f t="shared" si="0"/>
        <v>648</v>
      </c>
      <c r="I16" s="24">
        <f t="shared" ref="I16:I21" si="2">SUM(L16:W16)</f>
        <v>793</v>
      </c>
      <c r="J16" s="24">
        <f t="shared" ref="J16:J21" si="3">MIN(L16:W16)</f>
        <v>65</v>
      </c>
      <c r="K16" s="24">
        <f t="shared" si="1"/>
        <v>80</v>
      </c>
      <c r="L16" s="23">
        <f ca="1">'С-1'!G16</f>
        <v>70</v>
      </c>
      <c r="M16" s="23">
        <f ca="1">'С-2'!G16</f>
        <v>70</v>
      </c>
      <c r="N16" s="23">
        <f ca="1">'С-3'!G16</f>
        <v>73</v>
      </c>
      <c r="O16" s="23">
        <f ca="1">'С-4'!G16</f>
        <v>70</v>
      </c>
      <c r="P16" s="23">
        <f ca="1">'С-5'!G16</f>
        <v>70</v>
      </c>
      <c r="Q16" s="23">
        <f ca="1">'С-6'!G16</f>
        <v>71</v>
      </c>
      <c r="R16" s="23">
        <f ca="1">'С-7'!G16</f>
        <v>78</v>
      </c>
      <c r="S16" s="23">
        <f ca="1">'С-8'!G16</f>
        <v>80</v>
      </c>
      <c r="T16" s="23">
        <f ca="1">'С-9'!G16</f>
        <v>70</v>
      </c>
      <c r="U16" s="23">
        <f ca="1">'С-10'!G16</f>
        <v>76</v>
      </c>
      <c r="V16" s="23">
        <f ca="1">'С-11'!G16</f>
        <v>65</v>
      </c>
      <c r="W16" s="23"/>
      <c r="X16" s="23"/>
    </row>
    <row r="17" spans="1:24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28">
        <f ca="1">H17/Судьи!$B$2</f>
        <v>73.111111111111114</v>
      </c>
      <c r="H17" s="25">
        <f t="shared" si="0"/>
        <v>658</v>
      </c>
      <c r="I17" s="24">
        <f t="shared" si="2"/>
        <v>800</v>
      </c>
      <c r="J17" s="24">
        <f t="shared" si="3"/>
        <v>60</v>
      </c>
      <c r="K17" s="24">
        <f t="shared" si="1"/>
        <v>82</v>
      </c>
      <c r="L17" s="23">
        <f ca="1">'С-1'!G17</f>
        <v>82</v>
      </c>
      <c r="M17" s="23">
        <f ca="1">'С-2'!G17</f>
        <v>65</v>
      </c>
      <c r="N17" s="23">
        <f ca="1">'С-3'!G17</f>
        <v>77</v>
      </c>
      <c r="O17" s="23">
        <f ca="1">'С-4'!G17</f>
        <v>68</v>
      </c>
      <c r="P17" s="23">
        <f ca="1">'С-5'!G17</f>
        <v>60</v>
      </c>
      <c r="Q17" s="23">
        <f ca="1">'С-6'!G17</f>
        <v>77</v>
      </c>
      <c r="R17" s="23">
        <f ca="1">'С-7'!G17</f>
        <v>77</v>
      </c>
      <c r="S17" s="23">
        <f ca="1">'С-8'!G17</f>
        <v>75</v>
      </c>
      <c r="T17" s="23">
        <f ca="1">'С-9'!G17</f>
        <v>71</v>
      </c>
      <c r="U17" s="23">
        <f ca="1">'С-10'!G17</f>
        <v>78</v>
      </c>
      <c r="V17" s="23">
        <f ca="1">'С-11'!G17</f>
        <v>70</v>
      </c>
      <c r="W17" s="23"/>
      <c r="X17" s="23"/>
    </row>
    <row r="18" spans="1:24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28">
        <f ca="1">H18/Судьи!$B$2</f>
        <v>65.333333333333329</v>
      </c>
      <c r="H18" s="25">
        <f t="shared" si="0"/>
        <v>588</v>
      </c>
      <c r="I18" s="24">
        <f t="shared" si="2"/>
        <v>706</v>
      </c>
      <c r="J18" s="24">
        <f t="shared" si="3"/>
        <v>41</v>
      </c>
      <c r="K18" s="24">
        <f t="shared" si="1"/>
        <v>77</v>
      </c>
      <c r="L18" s="23">
        <f ca="1">'С-1'!G18</f>
        <v>60</v>
      </c>
      <c r="M18" s="23">
        <f ca="1">'С-2'!G18</f>
        <v>41</v>
      </c>
      <c r="N18" s="23">
        <f ca="1">'С-3'!G18</f>
        <v>64</v>
      </c>
      <c r="O18" s="23">
        <f ca="1">'С-4'!G18</f>
        <v>67</v>
      </c>
      <c r="P18" s="23">
        <f ca="1">'С-5'!G18</f>
        <v>55</v>
      </c>
      <c r="Q18" s="23">
        <f ca="1">'С-6'!G18</f>
        <v>69</v>
      </c>
      <c r="R18" s="23">
        <f ca="1">'С-7'!G18</f>
        <v>64</v>
      </c>
      <c r="S18" s="23">
        <f ca="1">'С-8'!G18</f>
        <v>70</v>
      </c>
      <c r="T18" s="23">
        <f ca="1">'С-9'!G18</f>
        <v>77</v>
      </c>
      <c r="U18" s="23">
        <f ca="1">'С-10'!G18</f>
        <v>63</v>
      </c>
      <c r="V18" s="23">
        <f ca="1">'С-11'!G18</f>
        <v>76</v>
      </c>
      <c r="W18" s="23"/>
      <c r="X18" s="23"/>
    </row>
    <row r="19" spans="1:24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28">
        <f ca="1">H19/Судьи!$B$2</f>
        <v>82.777777777777771</v>
      </c>
      <c r="H19" s="25">
        <f t="shared" si="0"/>
        <v>745</v>
      </c>
      <c r="I19" s="24">
        <f t="shared" si="2"/>
        <v>909</v>
      </c>
      <c r="J19" s="24">
        <f t="shared" si="3"/>
        <v>75</v>
      </c>
      <c r="K19" s="24">
        <f t="shared" si="1"/>
        <v>89</v>
      </c>
      <c r="L19" s="23">
        <f ca="1">'С-1'!G19</f>
        <v>75</v>
      </c>
      <c r="M19" s="23">
        <f ca="1">'С-2'!G19</f>
        <v>80</v>
      </c>
      <c r="N19" s="23">
        <f ca="1">'С-3'!G19</f>
        <v>82</v>
      </c>
      <c r="O19" s="23">
        <f ca="1">'С-4'!G19</f>
        <v>80</v>
      </c>
      <c r="P19" s="23">
        <f ca="1">'С-5'!G19</f>
        <v>89</v>
      </c>
      <c r="Q19" s="23">
        <f ca="1">'С-6'!G19</f>
        <v>85</v>
      </c>
      <c r="R19" s="23">
        <f ca="1">'С-7'!G19</f>
        <v>86</v>
      </c>
      <c r="S19" s="23">
        <f ca="1">'С-8'!G19</f>
        <v>82</v>
      </c>
      <c r="T19" s="23">
        <f ca="1">'С-9'!G19</f>
        <v>83</v>
      </c>
      <c r="U19" s="23">
        <f ca="1">'С-10'!G19</f>
        <v>85</v>
      </c>
      <c r="V19" s="23">
        <f ca="1">'С-11'!G19</f>
        <v>82</v>
      </c>
      <c r="W19" s="23"/>
      <c r="X19" s="23"/>
    </row>
    <row r="20" spans="1:24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28">
        <f ca="1">H20/Судьи!$B$2</f>
        <v>74.333333333333329</v>
      </c>
      <c r="H20" s="25">
        <f t="shared" si="0"/>
        <v>669</v>
      </c>
      <c r="I20" s="24">
        <f t="shared" si="2"/>
        <v>814</v>
      </c>
      <c r="J20" s="24">
        <f t="shared" si="3"/>
        <v>59</v>
      </c>
      <c r="K20" s="24">
        <f t="shared" si="1"/>
        <v>86</v>
      </c>
      <c r="L20" s="23">
        <f ca="1">'С-1'!G20</f>
        <v>75</v>
      </c>
      <c r="M20" s="23">
        <f ca="1">'С-2'!G20</f>
        <v>60</v>
      </c>
      <c r="N20" s="23">
        <f ca="1">'С-3'!G20</f>
        <v>59</v>
      </c>
      <c r="O20" s="23">
        <f ca="1">'С-4'!G20</f>
        <v>75</v>
      </c>
      <c r="P20" s="23">
        <f ca="1">'С-5'!G20</f>
        <v>85</v>
      </c>
      <c r="Q20" s="23">
        <f ca="1">'С-6'!G20</f>
        <v>74</v>
      </c>
      <c r="R20" s="23">
        <f ca="1">'С-7'!G20</f>
        <v>70</v>
      </c>
      <c r="S20" s="23">
        <f ca="1">'С-8'!G20</f>
        <v>86</v>
      </c>
      <c r="T20" s="23">
        <f ca="1">'С-9'!G20</f>
        <v>77</v>
      </c>
      <c r="U20" s="23">
        <f ca="1">'С-10'!G20</f>
        <v>78</v>
      </c>
      <c r="V20" s="23">
        <f ca="1">'С-11'!G20</f>
        <v>75</v>
      </c>
      <c r="W20" s="23"/>
      <c r="X20" s="23"/>
    </row>
    <row r="21" spans="1:24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28">
        <f ca="1">H21/Судьи!$B$2</f>
        <v>79</v>
      </c>
      <c r="H21" s="25">
        <f t="shared" si="0"/>
        <v>711</v>
      </c>
      <c r="I21" s="24">
        <f t="shared" si="2"/>
        <v>871</v>
      </c>
      <c r="J21" s="24">
        <f t="shared" si="3"/>
        <v>71</v>
      </c>
      <c r="K21" s="24">
        <f t="shared" si="1"/>
        <v>89</v>
      </c>
      <c r="L21" s="23">
        <f ca="1">'С-1'!G21</f>
        <v>71</v>
      </c>
      <c r="M21" s="23">
        <f ca="1">'С-2'!G21</f>
        <v>77</v>
      </c>
      <c r="N21" s="23">
        <f ca="1">'С-3'!G21</f>
        <v>82</v>
      </c>
      <c r="O21" s="23">
        <f ca="1">'С-4'!G21</f>
        <v>78</v>
      </c>
      <c r="P21" s="23">
        <f ca="1">'С-5'!G21</f>
        <v>89</v>
      </c>
      <c r="Q21" s="23">
        <f ca="1">'С-6'!G21</f>
        <v>83</v>
      </c>
      <c r="R21" s="23">
        <f ca="1">'С-7'!G21</f>
        <v>80</v>
      </c>
      <c r="S21" s="23">
        <f ca="1">'С-8'!G21</f>
        <v>77</v>
      </c>
      <c r="T21" s="23">
        <f ca="1">'С-9'!G21</f>
        <v>77</v>
      </c>
      <c r="U21" s="23">
        <f ca="1">'С-10'!G21</f>
        <v>80</v>
      </c>
      <c r="V21" s="23">
        <f ca="1">'С-11'!G21</f>
        <v>77</v>
      </c>
      <c r="W21" s="23"/>
      <c r="X21" s="23"/>
    </row>
    <row r="22" spans="1:24" ht="31.5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28">
        <f ca="1">H22/Судьи!$B$2</f>
        <v>74.666666666666671</v>
      </c>
      <c r="H22" s="25">
        <f>I22-J22-K22</f>
        <v>672</v>
      </c>
      <c r="I22" s="24">
        <f>SUM(L22:W22)</f>
        <v>804</v>
      </c>
      <c r="J22" s="24">
        <f>MIN(L22:W22)</f>
        <v>45</v>
      </c>
      <c r="K22" s="24">
        <f>MAX(L22:W22)</f>
        <v>87</v>
      </c>
      <c r="L22" s="23">
        <f ca="1">'С-1'!G22</f>
        <v>77</v>
      </c>
      <c r="M22" s="23">
        <f ca="1">'С-2'!G22</f>
        <v>45</v>
      </c>
      <c r="N22" s="23">
        <f ca="1">'С-3'!G22</f>
        <v>55</v>
      </c>
      <c r="O22" s="23">
        <f ca="1">'С-4'!G22</f>
        <v>70</v>
      </c>
      <c r="P22" s="23">
        <f ca="1">'С-5'!G22</f>
        <v>87</v>
      </c>
      <c r="Q22" s="23">
        <f ca="1">'С-6'!G22</f>
        <v>81</v>
      </c>
      <c r="R22" s="23">
        <f ca="1">'С-7'!G22</f>
        <v>68</v>
      </c>
      <c r="S22" s="23">
        <f ca="1">'С-8'!G22</f>
        <v>82</v>
      </c>
      <c r="T22" s="23">
        <f ca="1">'С-9'!G22</f>
        <v>82</v>
      </c>
      <c r="U22" s="23">
        <f ca="1">'С-10'!G22</f>
        <v>80</v>
      </c>
      <c r="V22" s="23">
        <f ca="1">'С-11'!G22</f>
        <v>77</v>
      </c>
      <c r="W22" s="23"/>
      <c r="X22" s="23"/>
    </row>
    <row r="23" spans="1:24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28">
        <f ca="1">H23/Судьи!$B$2</f>
        <v>61.444444444444443</v>
      </c>
      <c r="H23" s="25">
        <f>I23-J23-K23</f>
        <v>553</v>
      </c>
      <c r="I23" s="24">
        <f>SUM(L23:W23)</f>
        <v>665</v>
      </c>
      <c r="J23" s="24">
        <f>MIN(L23:W23)</f>
        <v>37</v>
      </c>
      <c r="K23" s="24">
        <f>MAX(L23:W23)</f>
        <v>75</v>
      </c>
      <c r="L23" s="23">
        <f ca="1">'С-1'!G23</f>
        <v>60</v>
      </c>
      <c r="M23" s="23">
        <f ca="1">'С-2'!G23</f>
        <v>37</v>
      </c>
      <c r="N23" s="23">
        <f ca="1">'С-3'!G23</f>
        <v>62</v>
      </c>
      <c r="O23" s="23">
        <f ca="1">'С-4'!G23</f>
        <v>52</v>
      </c>
      <c r="P23" s="23">
        <f ca="1">'С-5'!G23</f>
        <v>55</v>
      </c>
      <c r="Q23" s="23">
        <f ca="1">'С-6'!G23</f>
        <v>64</v>
      </c>
      <c r="R23" s="23">
        <f ca="1">'С-7'!G23</f>
        <v>60</v>
      </c>
      <c r="S23" s="23">
        <f ca="1">'С-8'!G23</f>
        <v>67</v>
      </c>
      <c r="T23" s="23">
        <f ca="1">'С-9'!G23</f>
        <v>75</v>
      </c>
      <c r="U23" s="23">
        <f ca="1">'С-10'!G23</f>
        <v>60</v>
      </c>
      <c r="V23" s="23">
        <f ca="1">'С-11'!G23</f>
        <v>73</v>
      </c>
      <c r="W23" s="23"/>
      <c r="X23" s="23"/>
    </row>
    <row r="24" spans="1:24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28">
        <f ca="1">H24/Судьи!$B$2</f>
        <v>68.444444444444443</v>
      </c>
      <c r="H24" s="25">
        <f>I24-J24-K24</f>
        <v>616</v>
      </c>
      <c r="I24" s="24">
        <f>SUM(L24:W24)</f>
        <v>745</v>
      </c>
      <c r="J24" s="24">
        <f>MIN(L24:W24)</f>
        <v>51</v>
      </c>
      <c r="K24" s="24">
        <f>MAX(L24:W24)</f>
        <v>78</v>
      </c>
      <c r="L24" s="23">
        <f ca="1">'С-1'!G24</f>
        <v>64</v>
      </c>
      <c r="M24" s="23">
        <f ca="1">'С-2'!G24</f>
        <v>51</v>
      </c>
      <c r="N24" s="23">
        <f ca="1">'С-3'!G24</f>
        <v>67</v>
      </c>
      <c r="O24" s="23">
        <f ca="1">'С-4'!G24</f>
        <v>65</v>
      </c>
      <c r="P24" s="23">
        <f ca="1">'С-5'!G24</f>
        <v>65</v>
      </c>
      <c r="Q24" s="23">
        <f ca="1">'С-6'!G24</f>
        <v>78</v>
      </c>
      <c r="R24" s="23">
        <f ca="1">'С-7'!G24</f>
        <v>70</v>
      </c>
      <c r="S24" s="23">
        <f ca="1">'С-8'!G24</f>
        <v>69</v>
      </c>
      <c r="T24" s="23">
        <f ca="1">'С-9'!G24</f>
        <v>77</v>
      </c>
      <c r="U24" s="23">
        <f ca="1">'С-10'!G24</f>
        <v>64</v>
      </c>
      <c r="V24" s="23">
        <f ca="1">'С-11'!G24</f>
        <v>75</v>
      </c>
      <c r="W24" s="23"/>
      <c r="X24" s="23"/>
    </row>
    <row r="25" spans="1:24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28">
        <f ca="1">H25/Судьи!$B$2</f>
        <v>77</v>
      </c>
      <c r="H25" s="25">
        <f>I25-J25-K25</f>
        <v>693</v>
      </c>
      <c r="I25" s="24">
        <f>SUM(L25:W25)</f>
        <v>841</v>
      </c>
      <c r="J25" s="24">
        <f>MIN(L25:W25)</f>
        <v>59</v>
      </c>
      <c r="K25" s="24">
        <f>MAX(L25:W25)</f>
        <v>89</v>
      </c>
      <c r="L25" s="23">
        <f ca="1">'С-1'!G25</f>
        <v>72</v>
      </c>
      <c r="M25" s="23">
        <f ca="1">'С-2'!G25</f>
        <v>59</v>
      </c>
      <c r="N25" s="23">
        <f ca="1">'С-3'!G25</f>
        <v>71</v>
      </c>
      <c r="O25" s="23">
        <f ca="1">'С-4'!G25</f>
        <v>82</v>
      </c>
      <c r="P25" s="23">
        <f ca="1">'С-5'!G25</f>
        <v>70</v>
      </c>
      <c r="Q25" s="23">
        <f ca="1">'С-6'!G25</f>
        <v>89</v>
      </c>
      <c r="R25" s="23">
        <f ca="1">'С-7'!G25</f>
        <v>77</v>
      </c>
      <c r="S25" s="23">
        <f ca="1">'С-8'!G25</f>
        <v>76</v>
      </c>
      <c r="T25" s="23">
        <f ca="1">'С-9'!G25</f>
        <v>84</v>
      </c>
      <c r="U25" s="23">
        <f ca="1">'С-10'!G25</f>
        <v>78</v>
      </c>
      <c r="V25" s="23">
        <f ca="1">'С-11'!G25</f>
        <v>83</v>
      </c>
      <c r="W25" s="23"/>
      <c r="X25" s="23"/>
    </row>
    <row r="27" spans="1:24" ht="18">
      <c r="B27" s="6" t="s">
        <v>12</v>
      </c>
      <c r="C27" s="39" t="str">
        <f ca="1">Судьи!C5</f>
        <v>Андрушевич А.Ю. (Украина, Днепропетровск, С2К, МС)</v>
      </c>
      <c r="D27" s="41"/>
    </row>
    <row r="28" spans="1:24" ht="15">
      <c r="C28" s="39" t="str">
        <f ca="1">Судьи!C6</f>
        <v>Анохин А.А. (Россия, Москва, С1К, 1р)</v>
      </c>
      <c r="D28" s="41"/>
    </row>
    <row r="29" spans="1:24" ht="15">
      <c r="C29" s="39" t="str">
        <f ca="1">Судьи!C7</f>
        <v>Боголюбов Д.П. (Россия, Москва, С1К, КМС)</v>
      </c>
      <c r="D29" s="41"/>
    </row>
    <row r="30" spans="1:24" ht="15">
      <c r="C30" s="39" t="str">
        <f ca="1">Судьи!C8</f>
        <v>Васильев Ю.К. (Украина, Харьков, СНК, МС)</v>
      </c>
      <c r="D30" s="41"/>
    </row>
    <row r="31" spans="1:24" ht="15">
      <c r="C31" s="39" t="str">
        <f ca="1">Судьи!C9</f>
        <v>Иванченко Я.И. (Украина, Кривой Рог, С2К, МС)</v>
      </c>
      <c r="D31" s="41"/>
    </row>
    <row r="32" spans="1:24" ht="15">
      <c r="C32" s="39" t="str">
        <f ca="1">Судьи!C10</f>
        <v>Канищев Е.А. (Украина, Харьков, С1К, МС)</v>
      </c>
      <c r="D32" s="41"/>
    </row>
    <row r="33" spans="2:6" ht="15">
      <c r="C33" s="39" t="str">
        <f ca="1">Судьи!C11</f>
        <v>Кривошеев О.В. (Украина, Харьков, С1К, МС)</v>
      </c>
      <c r="D33" s="41"/>
    </row>
    <row r="34" spans="2:6" ht="15">
      <c r="C34" s="39" t="str">
        <f ca="1">Судьи!C12</f>
        <v>Певцов Д.В. (Украина, Днепропетровск, С1К, МС)</v>
      </c>
      <c r="D34" s="41"/>
    </row>
    <row r="35" spans="2:6" ht="15">
      <c r="C35" s="39" t="str">
        <f ca="1">Судьи!C13</f>
        <v>Соколов В.А. (Украина, Киев, СМК, МС)</v>
      </c>
      <c r="D35" s="41"/>
    </row>
    <row r="36" spans="2:6" ht="15">
      <c r="C36" s="39" t="str">
        <f ca="1">Судьи!C14</f>
        <v>Фефелов А.В. (РФ, Раменское, С1К, 1р )</v>
      </c>
      <c r="D36" s="41"/>
    </row>
    <row r="37" spans="2:6" ht="15">
      <c r="C37" s="39" t="str">
        <f ca="1">Судьи!C15</f>
        <v>Юхименко  Д.И. (Украина, Кременчуг, СНК, МС)</v>
      </c>
      <c r="D37" s="41"/>
    </row>
    <row r="38" spans="2:6" ht="15">
      <c r="C38" s="39"/>
      <c r="D38" s="41"/>
    </row>
    <row r="39" spans="2:6" ht="15">
      <c r="C39" s="39"/>
    </row>
    <row r="41" spans="2:6" ht="15">
      <c r="B41" s="39" t="s">
        <v>45</v>
      </c>
      <c r="C41" s="39" t="str">
        <f ca="1">Судьи!B20</f>
        <v>Васильев Ю.К. (Украина, Харьков, СНК, МС)</v>
      </c>
      <c r="D41" s="40"/>
    </row>
    <row r="42" spans="2:6" ht="15">
      <c r="B42" s="39" t="s">
        <v>46</v>
      </c>
      <c r="C42" s="39" t="str">
        <f ca="1">Судьи!B21</f>
        <v>Голубев А.В. (Украина, Харьков, С2К, МС)</v>
      </c>
      <c r="D42" s="40"/>
    </row>
    <row r="43" spans="2:6" ht="15">
      <c r="B43" s="39" t="s">
        <v>51</v>
      </c>
      <c r="C43" s="39" t="str">
        <f ca="1">Судьи!B22</f>
        <v>Борискин В.Н. (Украина, Харьков, СНК, МС)</v>
      </c>
      <c r="D43" s="40"/>
    </row>
    <row r="46" spans="2:6">
      <c r="F46" s="7"/>
    </row>
  </sheetData>
  <mergeCells count="38">
    <mergeCell ref="Q12:Q13"/>
    <mergeCell ref="L12:L13"/>
    <mergeCell ref="A9:F9"/>
    <mergeCell ref="C6:F6"/>
    <mergeCell ref="A6:B6"/>
    <mergeCell ref="A8:B8"/>
    <mergeCell ref="A7:B7"/>
    <mergeCell ref="T12:T13"/>
    <mergeCell ref="K12:K13"/>
    <mergeCell ref="B10:B13"/>
    <mergeCell ref="P12:P13"/>
    <mergeCell ref="N12:N13"/>
    <mergeCell ref="A1:B4"/>
    <mergeCell ref="C1:F4"/>
    <mergeCell ref="A5:B5"/>
    <mergeCell ref="C5:F5"/>
    <mergeCell ref="C8:F8"/>
    <mergeCell ref="C7:F7"/>
    <mergeCell ref="G10:X11"/>
    <mergeCell ref="J12:J13"/>
    <mergeCell ref="G12:G13"/>
    <mergeCell ref="X12:X13"/>
    <mergeCell ref="A10:A13"/>
    <mergeCell ref="C10:C13"/>
    <mergeCell ref="H12:H13"/>
    <mergeCell ref="I12:I13"/>
    <mergeCell ref="D10:E10"/>
    <mergeCell ref="S12:S13"/>
    <mergeCell ref="U12:U13"/>
    <mergeCell ref="V12:V13"/>
    <mergeCell ref="W12:W13"/>
    <mergeCell ref="R12:R13"/>
    <mergeCell ref="D14:P14"/>
    <mergeCell ref="M12:M13"/>
    <mergeCell ref="D11:D13"/>
    <mergeCell ref="E11:E13"/>
    <mergeCell ref="O12:O13"/>
    <mergeCell ref="F10:F13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X46"/>
  <sheetViews>
    <sheetView tabSelected="1" topLeftCell="A25" zoomScale="75" zoomScaleNormal="100" workbookViewId="0">
      <selection activeCell="M25" sqref="M25"/>
    </sheetView>
  </sheetViews>
  <sheetFormatPr defaultRowHeight="12.75"/>
  <cols>
    <col min="1" max="1" width="3.7109375" customWidth="1"/>
    <col min="2" max="2" width="29" customWidth="1"/>
    <col min="3" max="3" width="32.85546875" customWidth="1"/>
    <col min="4" max="4" width="9.28515625" customWidth="1"/>
    <col min="5" max="5" width="7.140625" customWidth="1"/>
    <col min="6" max="11" width="13.7109375" customWidth="1"/>
    <col min="12" max="16" width="9.85546875" customWidth="1"/>
    <col min="17" max="23" width="9.85546875" style="1" customWidth="1"/>
    <col min="24" max="16384" width="9.140625" style="1"/>
  </cols>
  <sheetData>
    <row r="1" spans="1:24" ht="12.75" customHeight="1">
      <c r="A1" s="145" t="s">
        <v>0</v>
      </c>
      <c r="B1" s="146"/>
      <c r="C1" s="148" t="str">
        <f ca="1">Команды!C1</f>
        <v>Международная федерация спортивного туризма</v>
      </c>
      <c r="D1" s="148"/>
      <c r="E1" s="149"/>
      <c r="F1" s="150"/>
      <c r="G1" s="22"/>
      <c r="H1" s="22"/>
      <c r="I1" s="22"/>
      <c r="J1" s="22"/>
      <c r="K1" s="22"/>
      <c r="L1" s="14"/>
      <c r="M1" s="14"/>
      <c r="N1" s="14"/>
      <c r="O1" s="14"/>
      <c r="P1" s="14"/>
    </row>
    <row r="2" spans="1:24" ht="12.75" customHeight="1">
      <c r="A2" s="147"/>
      <c r="B2" s="94"/>
      <c r="C2" s="125"/>
      <c r="D2" s="125"/>
      <c r="E2" s="125"/>
      <c r="F2" s="151"/>
      <c r="G2" s="18"/>
      <c r="H2" s="18"/>
      <c r="I2" s="18"/>
      <c r="J2" s="18"/>
      <c r="K2" s="18"/>
      <c r="L2" s="1"/>
      <c r="M2" s="1"/>
      <c r="N2" s="1"/>
      <c r="O2" s="1"/>
      <c r="P2" s="1"/>
    </row>
    <row r="3" spans="1:24" ht="12.75" customHeight="1">
      <c r="A3" s="147"/>
      <c r="B3" s="94"/>
      <c r="C3" s="125"/>
      <c r="D3" s="125"/>
      <c r="E3" s="125"/>
      <c r="F3" s="151"/>
      <c r="G3" s="18"/>
      <c r="H3" s="18"/>
      <c r="I3" s="18"/>
      <c r="J3" s="18"/>
      <c r="K3" s="18"/>
      <c r="L3" s="1"/>
      <c r="M3" s="1"/>
      <c r="N3" s="1"/>
      <c r="O3" s="1"/>
      <c r="P3" s="1"/>
    </row>
    <row r="4" spans="1:24" ht="12.75" customHeight="1">
      <c r="A4" s="147"/>
      <c r="B4" s="94"/>
      <c r="C4" s="125"/>
      <c r="D4" s="125"/>
      <c r="E4" s="125"/>
      <c r="F4" s="151"/>
      <c r="G4" s="18"/>
      <c r="H4" s="18"/>
      <c r="I4" s="18"/>
      <c r="J4" s="18"/>
      <c r="K4" s="18"/>
      <c r="L4" s="1"/>
      <c r="M4" s="1"/>
      <c r="N4" s="1"/>
      <c r="O4" s="1"/>
      <c r="P4" s="1"/>
    </row>
    <row r="5" spans="1:24" ht="15.75">
      <c r="A5" s="152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153"/>
      <c r="G5" s="19"/>
      <c r="H5" s="19"/>
      <c r="I5" s="19"/>
      <c r="J5" s="19"/>
      <c r="K5" s="19"/>
      <c r="L5" s="1"/>
      <c r="M5" s="1"/>
      <c r="N5" s="1"/>
      <c r="O5" s="1"/>
      <c r="P5" s="1"/>
    </row>
    <row r="6" spans="1:24" ht="16.5" customHeight="1">
      <c r="A6" s="152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56"/>
      <c r="G6" s="20"/>
      <c r="H6" s="20"/>
      <c r="I6" s="20"/>
      <c r="J6" s="20"/>
      <c r="K6" s="20"/>
      <c r="L6" s="1"/>
      <c r="M6" s="1"/>
      <c r="N6" s="1"/>
      <c r="O6" s="1"/>
      <c r="P6" s="1"/>
    </row>
    <row r="7" spans="1:24" ht="15.75">
      <c r="A7" s="152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153"/>
      <c r="G7" s="19"/>
      <c r="H7" s="19"/>
      <c r="I7" s="19"/>
      <c r="J7" s="19"/>
      <c r="K7" s="19"/>
      <c r="L7" s="1"/>
      <c r="M7" s="1"/>
      <c r="N7" s="1"/>
      <c r="O7" s="1"/>
      <c r="P7" s="1"/>
    </row>
    <row r="8" spans="1:24" ht="15.75">
      <c r="A8" s="152" t="str">
        <f ca="1">Команды!A8</f>
        <v>ПОКАЗАТЕЛЬ</v>
      </c>
      <c r="B8" s="93"/>
      <c r="C8" s="93" t="s">
        <v>8</v>
      </c>
      <c r="D8" s="93"/>
      <c r="E8" s="93"/>
      <c r="F8" s="153"/>
      <c r="G8" s="19"/>
      <c r="H8" s="19"/>
      <c r="I8" s="19"/>
      <c r="J8" s="19"/>
      <c r="K8" s="19"/>
      <c r="L8" s="1"/>
      <c r="M8" s="1"/>
      <c r="N8" s="1"/>
      <c r="O8" s="1"/>
      <c r="P8" s="1"/>
    </row>
    <row r="9" spans="1:24" ht="21" customHeight="1">
      <c r="A9" s="154" t="str">
        <f ca="1">Команды!A9</f>
        <v>ИТОГОВЫЙ ПРОТОКОЛ</v>
      </c>
      <c r="B9" s="88"/>
      <c r="C9" s="88"/>
      <c r="D9" s="88"/>
      <c r="E9" s="88"/>
      <c r="F9" s="155"/>
      <c r="G9" s="21"/>
      <c r="H9" s="21"/>
      <c r="I9" s="21"/>
      <c r="J9" s="21"/>
      <c r="K9" s="21"/>
      <c r="L9" s="1"/>
      <c r="M9" s="1"/>
      <c r="N9" s="1"/>
      <c r="O9" s="1"/>
      <c r="P9" s="1"/>
    </row>
    <row r="10" spans="1:24" ht="15" customHeight="1">
      <c r="A10" s="142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33" t="s">
        <v>8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5"/>
      <c r="R10" s="135"/>
      <c r="S10" s="135"/>
      <c r="T10" s="135"/>
      <c r="U10" s="135"/>
      <c r="V10" s="135"/>
      <c r="W10" s="135"/>
      <c r="X10" s="136"/>
    </row>
    <row r="11" spans="1:24" s="50" customFormat="1" ht="38.25" customHeight="1">
      <c r="A11" s="142"/>
      <c r="B11" s="91"/>
      <c r="C11" s="91"/>
      <c r="D11" s="92" t="str">
        <f ca="1">Команды!D11</f>
        <v>заявл.</v>
      </c>
      <c r="E11" s="92" t="str">
        <f ca="1">Команды!E11</f>
        <v>факт.</v>
      </c>
      <c r="F11" s="90"/>
      <c r="G11" s="137"/>
      <c r="H11" s="138"/>
      <c r="I11" s="138"/>
      <c r="J11" s="138"/>
      <c r="K11" s="138"/>
      <c r="L11" s="138"/>
      <c r="M11" s="138"/>
      <c r="N11" s="138"/>
      <c r="O11" s="138"/>
      <c r="P11" s="138"/>
      <c r="Q11" s="139"/>
      <c r="R11" s="139"/>
      <c r="S11" s="139"/>
      <c r="T11" s="139"/>
      <c r="U11" s="139"/>
      <c r="V11" s="139"/>
      <c r="W11" s="139"/>
      <c r="X11" s="140"/>
    </row>
    <row r="12" spans="1:24" s="50" customFormat="1" ht="13.5" customHeight="1">
      <c r="A12" s="142"/>
      <c r="B12" s="91"/>
      <c r="C12" s="91"/>
      <c r="D12" s="92"/>
      <c r="E12" s="92"/>
      <c r="F12" s="90"/>
      <c r="G12" s="141" t="s">
        <v>43</v>
      </c>
      <c r="H12" s="143" t="s">
        <v>42</v>
      </c>
      <c r="I12" s="141" t="s">
        <v>10</v>
      </c>
      <c r="J12" s="141" t="s">
        <v>35</v>
      </c>
      <c r="K12" s="141" t="s">
        <v>36</v>
      </c>
      <c r="L12" s="128" t="str">
        <f ca="1">Судьи!B5</f>
        <v>Андрушевич Алексей Юрьевич</v>
      </c>
      <c r="M12" s="128" t="str">
        <f ca="1">Судьи!B6</f>
        <v>Анохин  Алексей Алексеевич</v>
      </c>
      <c r="N12" s="128" t="str">
        <f ca="1">Судьи!B7</f>
        <v>Боголюбов Дмитрий Петрович </v>
      </c>
      <c r="O12" s="128" t="str">
        <f ca="1">Судьи!B8</f>
        <v>Васильев Юрий Константинович</v>
      </c>
      <c r="P12" s="129" t="str">
        <f ca="1">Судьи!B9</f>
        <v>Иванченко Ярослав Игоревич</v>
      </c>
      <c r="Q12" s="129" t="str">
        <f ca="1">Судьи!B10</f>
        <v>Канищев  Евгений Алексеевич</v>
      </c>
      <c r="R12" s="129" t="str">
        <f ca="1">Судьи!B11</f>
        <v>Кривошеев Олег Владимирович</v>
      </c>
      <c r="S12" s="129" t="str">
        <f ca="1">Судьи!B12</f>
        <v>Певцов Дмитрий Викторович </v>
      </c>
      <c r="T12" s="129" t="str">
        <f ca="1">Судьи!B13</f>
        <v>Соколов Владимир Анатольевич </v>
      </c>
      <c r="U12" s="129" t="str">
        <f ca="1">Судьи!B14</f>
        <v>Фефелов Александр Викторович </v>
      </c>
      <c r="V12" s="129" t="str">
        <f ca="1">Судьи!B15</f>
        <v>Юхименко  Дмитрий Иванович</v>
      </c>
      <c r="W12" s="129">
        <f ca="1">Судьи!B16</f>
        <v>0</v>
      </c>
      <c r="X12" s="127">
        <f ca="1">Судьи!B17</f>
        <v>0</v>
      </c>
    </row>
    <row r="13" spans="1:24" s="49" customFormat="1" ht="55.9" customHeight="1">
      <c r="A13" s="142"/>
      <c r="B13" s="91"/>
      <c r="C13" s="91"/>
      <c r="D13" s="92"/>
      <c r="E13" s="92"/>
      <c r="F13" s="90"/>
      <c r="G13" s="90"/>
      <c r="H13" s="144"/>
      <c r="I13" s="90"/>
      <c r="J13" s="90"/>
      <c r="K13" s="90"/>
      <c r="L13" s="132"/>
      <c r="M13" s="132"/>
      <c r="N13" s="132"/>
      <c r="O13" s="132"/>
      <c r="P13" s="128"/>
      <c r="Q13" s="128"/>
      <c r="R13" s="128"/>
      <c r="S13" s="128"/>
      <c r="T13" s="128"/>
      <c r="U13" s="128"/>
      <c r="V13" s="128"/>
      <c r="W13" s="128"/>
      <c r="X13" s="128"/>
    </row>
    <row r="14" spans="1:24" s="4" customFormat="1" ht="21.75" customHeight="1">
      <c r="A14" s="51"/>
      <c r="B14" s="52"/>
      <c r="C14" s="53" t="str">
        <f ca="1">Команды!C14</f>
        <v>Маршруты 5 к.с.</v>
      </c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W14" s="80"/>
      <c r="X14" s="54"/>
    </row>
    <row r="15" spans="1:24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28">
        <f ca="1">H15/Судьи!$B$2</f>
        <v>1.8888888888888888</v>
      </c>
      <c r="H15" s="25">
        <f t="shared" ref="H15:H20" si="0">I15-J15-K15</f>
        <v>17</v>
      </c>
      <c r="I15" s="24">
        <f t="shared" ref="I15:I21" si="1">SUM(L15:W15)</f>
        <v>25</v>
      </c>
      <c r="J15" s="24">
        <f t="shared" ref="J15:J21" si="2">MIN(L15:W15)</f>
        <v>0</v>
      </c>
      <c r="K15" s="24">
        <f t="shared" ref="K15:K21" si="3">MAX(L15:W15)</f>
        <v>8</v>
      </c>
      <c r="L15" s="23">
        <f ca="1">'С-1'!H15</f>
        <v>0</v>
      </c>
      <c r="M15" s="23">
        <f ca="1">'С-2'!H15</f>
        <v>0</v>
      </c>
      <c r="N15" s="23">
        <f ca="1">'С-3'!H15</f>
        <v>1</v>
      </c>
      <c r="O15" s="23">
        <f ca="1">'С-4'!H15</f>
        <v>4</v>
      </c>
      <c r="P15" s="23">
        <f ca="1">'С-5'!H15</f>
        <v>2</v>
      </c>
      <c r="Q15" s="23">
        <f ca="1">'С-6'!H15</f>
        <v>5</v>
      </c>
      <c r="R15" s="23">
        <f ca="1">'С-7'!H15</f>
        <v>0</v>
      </c>
      <c r="S15" s="23">
        <f ca="1">'С-8'!H15</f>
        <v>8</v>
      </c>
      <c r="T15" s="23">
        <f ca="1">'С-9'!H15</f>
        <v>0</v>
      </c>
      <c r="U15" s="23">
        <f ca="1">'С-10'!H15</f>
        <v>4</v>
      </c>
      <c r="V15" s="23">
        <f ca="1">'С-11'!H15</f>
        <v>1</v>
      </c>
      <c r="W15" s="23"/>
      <c r="X15" s="23"/>
    </row>
    <row r="16" spans="1:24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28">
        <f ca="1">H16/Судьи!$B$2</f>
        <v>3.4444444444444446</v>
      </c>
      <c r="H16" s="25">
        <f t="shared" si="0"/>
        <v>31</v>
      </c>
      <c r="I16" s="24">
        <f t="shared" si="1"/>
        <v>41</v>
      </c>
      <c r="J16" s="24">
        <f t="shared" si="2"/>
        <v>0</v>
      </c>
      <c r="K16" s="24">
        <f t="shared" si="3"/>
        <v>10</v>
      </c>
      <c r="L16" s="23">
        <f ca="1">'С-1'!H16</f>
        <v>0</v>
      </c>
      <c r="M16" s="23">
        <f ca="1">'С-2'!H16</f>
        <v>1</v>
      </c>
      <c r="N16" s="23">
        <f ca="1">'С-3'!H16</f>
        <v>5</v>
      </c>
      <c r="O16" s="23">
        <f ca="1">'С-4'!H16</f>
        <v>6</v>
      </c>
      <c r="P16" s="23">
        <f ca="1">'С-5'!H16</f>
        <v>5</v>
      </c>
      <c r="Q16" s="23">
        <f ca="1">'С-6'!H16</f>
        <v>6</v>
      </c>
      <c r="R16" s="23">
        <f ca="1">'С-7'!H16</f>
        <v>0</v>
      </c>
      <c r="S16" s="23">
        <f ca="1">'С-8'!H16</f>
        <v>10</v>
      </c>
      <c r="T16" s="23">
        <f ca="1">'С-9'!H16</f>
        <v>0</v>
      </c>
      <c r="U16" s="23">
        <f ca="1">'С-10'!H16</f>
        <v>8</v>
      </c>
      <c r="V16" s="23">
        <f ca="1">'С-11'!H16</f>
        <v>0</v>
      </c>
      <c r="W16" s="23"/>
      <c r="X16" s="23"/>
    </row>
    <row r="17" spans="1:24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28">
        <f ca="1">H17/Судьи!$B$2</f>
        <v>8.6666666666666661</v>
      </c>
      <c r="H17" s="25">
        <f t="shared" si="0"/>
        <v>78</v>
      </c>
      <c r="I17" s="24">
        <f t="shared" si="1"/>
        <v>96</v>
      </c>
      <c r="J17" s="24">
        <f t="shared" si="2"/>
        <v>6</v>
      </c>
      <c r="K17" s="24">
        <f t="shared" si="3"/>
        <v>12</v>
      </c>
      <c r="L17" s="23">
        <f ca="1">'С-1'!H17</f>
        <v>12</v>
      </c>
      <c r="M17" s="23">
        <f ca="1">'С-2'!H17</f>
        <v>7</v>
      </c>
      <c r="N17" s="23">
        <f ca="1">'С-3'!H17</f>
        <v>9</v>
      </c>
      <c r="O17" s="23">
        <f ca="1">'С-4'!H17</f>
        <v>8</v>
      </c>
      <c r="P17" s="23">
        <f ca="1">'С-5'!H17</f>
        <v>10</v>
      </c>
      <c r="Q17" s="23">
        <f ca="1">'С-6'!H17</f>
        <v>9</v>
      </c>
      <c r="R17" s="23">
        <f ca="1">'С-7'!H17</f>
        <v>6</v>
      </c>
      <c r="S17" s="23">
        <f ca="1">'С-8'!H17</f>
        <v>9</v>
      </c>
      <c r="T17" s="23">
        <f ca="1">'С-9'!H17</f>
        <v>9</v>
      </c>
      <c r="U17" s="23">
        <f ca="1">'С-10'!H17</f>
        <v>8</v>
      </c>
      <c r="V17" s="23">
        <f ca="1">'С-11'!H17</f>
        <v>9</v>
      </c>
      <c r="W17" s="23"/>
      <c r="X17" s="23"/>
    </row>
    <row r="18" spans="1:24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28">
        <f ca="1">H18/Судьи!$B$2</f>
        <v>1.6666666666666667</v>
      </c>
      <c r="H18" s="25">
        <f t="shared" si="0"/>
        <v>15</v>
      </c>
      <c r="I18" s="24">
        <f t="shared" si="1"/>
        <v>22</v>
      </c>
      <c r="J18" s="24">
        <f t="shared" si="2"/>
        <v>0</v>
      </c>
      <c r="K18" s="24">
        <f t="shared" si="3"/>
        <v>7</v>
      </c>
      <c r="L18" s="23">
        <f ca="1">'С-1'!H18</f>
        <v>0</v>
      </c>
      <c r="M18" s="23">
        <f ca="1">'С-2'!H18</f>
        <v>1</v>
      </c>
      <c r="N18" s="23">
        <f ca="1">'С-3'!H18</f>
        <v>2</v>
      </c>
      <c r="O18" s="23">
        <f ca="1">'С-4'!H18</f>
        <v>4</v>
      </c>
      <c r="P18" s="23">
        <f ca="1">'С-5'!H18</f>
        <v>2</v>
      </c>
      <c r="Q18" s="23">
        <f ca="1">'С-6'!H18</f>
        <v>1</v>
      </c>
      <c r="R18" s="23">
        <f ca="1">'С-7'!H18</f>
        <v>0</v>
      </c>
      <c r="S18" s="23">
        <f ca="1">'С-8'!H18</f>
        <v>7</v>
      </c>
      <c r="T18" s="23">
        <f ca="1">'С-9'!H18</f>
        <v>0</v>
      </c>
      <c r="U18" s="23">
        <f ca="1">'С-10'!H18</f>
        <v>4</v>
      </c>
      <c r="V18" s="23">
        <f ca="1">'С-11'!H18</f>
        <v>1</v>
      </c>
      <c r="W18" s="23"/>
      <c r="X18" s="23"/>
    </row>
    <row r="19" spans="1:24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28">
        <f ca="1">H19/Судьи!$B$2</f>
        <v>16.111111111111111</v>
      </c>
      <c r="H19" s="25">
        <f t="shared" si="0"/>
        <v>145</v>
      </c>
      <c r="I19" s="24">
        <f t="shared" si="1"/>
        <v>174</v>
      </c>
      <c r="J19" s="24">
        <f t="shared" si="2"/>
        <v>9</v>
      </c>
      <c r="K19" s="24">
        <f t="shared" si="3"/>
        <v>20</v>
      </c>
      <c r="L19" s="23">
        <f ca="1">'С-1'!H19</f>
        <v>9</v>
      </c>
      <c r="M19" s="23">
        <f ca="1">'С-2'!H19</f>
        <v>17</v>
      </c>
      <c r="N19" s="23">
        <f ca="1">'С-3'!H19</f>
        <v>16</v>
      </c>
      <c r="O19" s="23">
        <f ca="1">'С-4'!H19</f>
        <v>20</v>
      </c>
      <c r="P19" s="23">
        <f ca="1">'С-5'!H19</f>
        <v>20</v>
      </c>
      <c r="Q19" s="23">
        <f ca="1">'С-6'!H19</f>
        <v>16</v>
      </c>
      <c r="R19" s="23">
        <f ca="1">'С-7'!H19</f>
        <v>18</v>
      </c>
      <c r="S19" s="23">
        <f ca="1">'С-8'!H19</f>
        <v>12</v>
      </c>
      <c r="T19" s="23">
        <f ca="1">'С-9'!H19</f>
        <v>16</v>
      </c>
      <c r="U19" s="23">
        <f ca="1">'С-10'!H19</f>
        <v>18</v>
      </c>
      <c r="V19" s="23">
        <f ca="1">'С-11'!H19</f>
        <v>12</v>
      </c>
      <c r="W19" s="23"/>
      <c r="X19" s="23"/>
    </row>
    <row r="20" spans="1:24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28">
        <f ca="1">H20/Судьи!$B$2</f>
        <v>13.222222222222221</v>
      </c>
      <c r="H20" s="25">
        <f t="shared" si="0"/>
        <v>119</v>
      </c>
      <c r="I20" s="24">
        <f t="shared" si="1"/>
        <v>142</v>
      </c>
      <c r="J20" s="24">
        <f t="shared" si="2"/>
        <v>5</v>
      </c>
      <c r="K20" s="24">
        <f t="shared" si="3"/>
        <v>18</v>
      </c>
      <c r="L20" s="23">
        <f ca="1">'С-1'!H20</f>
        <v>5</v>
      </c>
      <c r="M20" s="23">
        <f ca="1">'С-2'!H20</f>
        <v>14</v>
      </c>
      <c r="N20" s="23">
        <f ca="1">'С-3'!H20</f>
        <v>12</v>
      </c>
      <c r="O20" s="23">
        <f ca="1">'С-4'!H20</f>
        <v>16</v>
      </c>
      <c r="P20" s="23">
        <f ca="1">'С-5'!H20</f>
        <v>18</v>
      </c>
      <c r="Q20" s="23">
        <f ca="1">'С-6'!H20</f>
        <v>13</v>
      </c>
      <c r="R20" s="23">
        <f ca="1">'С-7'!H20</f>
        <v>12</v>
      </c>
      <c r="S20" s="23">
        <f ca="1">'С-8'!H20</f>
        <v>11</v>
      </c>
      <c r="T20" s="23">
        <f ca="1">'С-9'!H20</f>
        <v>15</v>
      </c>
      <c r="U20" s="23">
        <f ca="1">'С-10'!H20</f>
        <v>12</v>
      </c>
      <c r="V20" s="23">
        <f ca="1">'С-11'!H20</f>
        <v>14</v>
      </c>
      <c r="W20" s="23"/>
      <c r="X20" s="23"/>
    </row>
    <row r="21" spans="1:24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28">
        <f ca="1">H21/Судьи!$B$2</f>
        <v>7.666666666666667</v>
      </c>
      <c r="H21" s="25">
        <f>I21-J21-K21</f>
        <v>69</v>
      </c>
      <c r="I21" s="24">
        <f t="shared" si="1"/>
        <v>88</v>
      </c>
      <c r="J21" s="24">
        <f t="shared" si="2"/>
        <v>1</v>
      </c>
      <c r="K21" s="24">
        <f t="shared" si="3"/>
        <v>18</v>
      </c>
      <c r="L21" s="23">
        <f ca="1">'С-1'!H21</f>
        <v>1</v>
      </c>
      <c r="M21" s="23">
        <f ca="1">'С-2'!H21</f>
        <v>6</v>
      </c>
      <c r="N21" s="23">
        <f ca="1">'С-3'!H21</f>
        <v>9</v>
      </c>
      <c r="O21" s="23">
        <f ca="1">'С-4'!H21</f>
        <v>6</v>
      </c>
      <c r="P21" s="23">
        <f ca="1">'С-5'!H21</f>
        <v>18</v>
      </c>
      <c r="Q21" s="23">
        <f ca="1">'С-6'!H21</f>
        <v>8</v>
      </c>
      <c r="R21" s="23">
        <f ca="1">'С-7'!H21</f>
        <v>8</v>
      </c>
      <c r="S21" s="23">
        <f ca="1">'С-8'!H21</f>
        <v>10</v>
      </c>
      <c r="T21" s="23">
        <f ca="1">'С-9'!H21</f>
        <v>6</v>
      </c>
      <c r="U21" s="23">
        <f ca="1">'С-10'!H21</f>
        <v>10</v>
      </c>
      <c r="V21" s="23">
        <f ca="1">'С-11'!H21</f>
        <v>6</v>
      </c>
      <c r="W21" s="23"/>
      <c r="X21" s="23"/>
    </row>
    <row r="22" spans="1:24" ht="31.5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28">
        <f ca="1">H22/Судьи!$B$2</f>
        <v>13.777777777777779</v>
      </c>
      <c r="H22" s="25">
        <f>I22-J22-K22</f>
        <v>124</v>
      </c>
      <c r="I22" s="24">
        <f>SUM(L22:W22)</f>
        <v>152</v>
      </c>
      <c r="J22" s="24">
        <f>MIN(L22:W22)</f>
        <v>10</v>
      </c>
      <c r="K22" s="24">
        <f>MAX(L22:W22)</f>
        <v>18</v>
      </c>
      <c r="L22" s="23">
        <f ca="1">'С-1'!H22</f>
        <v>10</v>
      </c>
      <c r="M22" s="23">
        <f ca="1">'С-2'!H22</f>
        <v>11</v>
      </c>
      <c r="N22" s="23">
        <f ca="1">'С-3'!H22</f>
        <v>12</v>
      </c>
      <c r="O22" s="23">
        <f ca="1">'С-4'!H22</f>
        <v>16</v>
      </c>
      <c r="P22" s="23">
        <f ca="1">'С-5'!H22</f>
        <v>17</v>
      </c>
      <c r="Q22" s="23">
        <f ca="1">'С-6'!H22</f>
        <v>18</v>
      </c>
      <c r="R22" s="23">
        <f ca="1">'С-7'!H22</f>
        <v>10</v>
      </c>
      <c r="S22" s="23">
        <f ca="1">'С-8'!H22</f>
        <v>12</v>
      </c>
      <c r="T22" s="23">
        <f ca="1">'С-9'!H22</f>
        <v>16</v>
      </c>
      <c r="U22" s="23">
        <f ca="1">'С-10'!H22</f>
        <v>14</v>
      </c>
      <c r="V22" s="23">
        <f ca="1">'С-11'!H22</f>
        <v>16</v>
      </c>
      <c r="W22" s="23"/>
      <c r="X22" s="23"/>
    </row>
    <row r="23" spans="1:24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28">
        <f ca="1">H23/Судьи!$B$2</f>
        <v>2.2222222222222223</v>
      </c>
      <c r="H23" s="25">
        <f>I23-J23-K23</f>
        <v>20</v>
      </c>
      <c r="I23" s="24">
        <f>SUM(L23:W23)</f>
        <v>34</v>
      </c>
      <c r="J23" s="24">
        <f>MIN(L23:W23)</f>
        <v>0</v>
      </c>
      <c r="K23" s="24">
        <f>MAX(L23:W23)</f>
        <v>14</v>
      </c>
      <c r="L23" s="23">
        <f ca="1">'С-1'!H23</f>
        <v>0</v>
      </c>
      <c r="M23" s="23">
        <f ca="1">'С-2'!H23</f>
        <v>1</v>
      </c>
      <c r="N23" s="23">
        <f ca="1">'С-3'!H23</f>
        <v>1</v>
      </c>
      <c r="O23" s="23">
        <f ca="1">'С-4'!H23</f>
        <v>4</v>
      </c>
      <c r="P23" s="23">
        <f ca="1">'С-5'!H23</f>
        <v>14</v>
      </c>
      <c r="Q23" s="23">
        <f ca="1">'С-6'!H23</f>
        <v>3</v>
      </c>
      <c r="R23" s="23">
        <f ca="1">'С-7'!H23</f>
        <v>0</v>
      </c>
      <c r="S23" s="23">
        <f ca="1">'С-8'!H23</f>
        <v>9</v>
      </c>
      <c r="T23" s="23">
        <f ca="1">'С-9'!H23</f>
        <v>0</v>
      </c>
      <c r="U23" s="23">
        <f ca="1">'С-10'!H23</f>
        <v>2</v>
      </c>
      <c r="V23" s="23">
        <f ca="1">'С-11'!H23</f>
        <v>0</v>
      </c>
      <c r="W23" s="23"/>
      <c r="X23" s="23"/>
    </row>
    <row r="24" spans="1:24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28">
        <f ca="1">H24/Судьи!$B$2</f>
        <v>9.8888888888888893</v>
      </c>
      <c r="H24" s="25">
        <f>I24-J24-K24</f>
        <v>89</v>
      </c>
      <c r="I24" s="24">
        <f>SUM(L24:W24)</f>
        <v>105</v>
      </c>
      <c r="J24" s="24">
        <f>MIN(L24:W24)</f>
        <v>1</v>
      </c>
      <c r="K24" s="24">
        <f>MAX(L24:W24)</f>
        <v>15</v>
      </c>
      <c r="L24" s="23">
        <f ca="1">'С-1'!H24</f>
        <v>1</v>
      </c>
      <c r="M24" s="23">
        <f ca="1">'С-2'!H24</f>
        <v>8</v>
      </c>
      <c r="N24" s="23">
        <f ca="1">'С-3'!H24</f>
        <v>9</v>
      </c>
      <c r="O24" s="23">
        <f ca="1">'С-4'!H24</f>
        <v>10</v>
      </c>
      <c r="P24" s="23">
        <f ca="1">'С-5'!H24</f>
        <v>15</v>
      </c>
      <c r="Q24" s="23">
        <f ca="1">'С-6'!H24</f>
        <v>15</v>
      </c>
      <c r="R24" s="23">
        <f ca="1">'С-7'!H24</f>
        <v>12</v>
      </c>
      <c r="S24" s="23">
        <f ca="1">'С-8'!H24</f>
        <v>7</v>
      </c>
      <c r="T24" s="23">
        <f ca="1">'С-9'!H24</f>
        <v>9</v>
      </c>
      <c r="U24" s="23">
        <f ca="1">'С-10'!H24</f>
        <v>10</v>
      </c>
      <c r="V24" s="23">
        <f ca="1">'С-11'!H24</f>
        <v>9</v>
      </c>
      <c r="W24" s="23"/>
      <c r="X24" s="23"/>
    </row>
    <row r="25" spans="1:24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28">
        <f ca="1">H25/Судьи!$B$2</f>
        <v>9.5555555555555554</v>
      </c>
      <c r="H25" s="25">
        <f>I25-J25-K25</f>
        <v>86</v>
      </c>
      <c r="I25" s="24">
        <f>SUM(L25:W25)</f>
        <v>103</v>
      </c>
      <c r="J25" s="24">
        <f>MIN(L25:W25)</f>
        <v>1</v>
      </c>
      <c r="K25" s="24">
        <f>MAX(L25:W25)</f>
        <v>16</v>
      </c>
      <c r="L25" s="23">
        <f ca="1">'С-1'!H25</f>
        <v>1</v>
      </c>
      <c r="M25" s="23">
        <f ca="1">'С-2'!H25</f>
        <v>1</v>
      </c>
      <c r="N25" s="23">
        <f ca="1">'С-3'!H25</f>
        <v>6</v>
      </c>
      <c r="O25" s="23">
        <f ca="1">'С-4'!H25</f>
        <v>10</v>
      </c>
      <c r="P25" s="23">
        <f ca="1">'С-5'!H25</f>
        <v>10</v>
      </c>
      <c r="Q25" s="23">
        <f ca="1">'С-6'!H25</f>
        <v>11</v>
      </c>
      <c r="R25" s="23">
        <f ca="1">'С-7'!H25</f>
        <v>12</v>
      </c>
      <c r="S25" s="23">
        <f ca="1">'С-8'!H25</f>
        <v>10</v>
      </c>
      <c r="T25" s="23">
        <f ca="1">'С-9'!H25</f>
        <v>16</v>
      </c>
      <c r="U25" s="23">
        <f ca="1">'С-10'!H25</f>
        <v>10</v>
      </c>
      <c r="V25" s="23">
        <f ca="1">'С-11'!H25</f>
        <v>16</v>
      </c>
      <c r="W25" s="23"/>
      <c r="X25" s="23"/>
    </row>
    <row r="27" spans="1:24" ht="18">
      <c r="B27" s="6" t="s">
        <v>12</v>
      </c>
      <c r="C27" s="39" t="str">
        <f ca="1">Судьи!C5</f>
        <v>Андрушевич А.Ю. (Украина, Днепропетровск, С2К, МС)</v>
      </c>
      <c r="D27" s="41"/>
    </row>
    <row r="28" spans="1:24" ht="15">
      <c r="C28" s="39" t="str">
        <f ca="1">Судьи!C6</f>
        <v>Анохин А.А. (Россия, Москва, С1К, 1р)</v>
      </c>
      <c r="D28" s="41"/>
    </row>
    <row r="29" spans="1:24" ht="15">
      <c r="C29" s="39" t="str">
        <f ca="1">Судьи!C7</f>
        <v>Боголюбов Д.П. (Россия, Москва, С1К, КМС)</v>
      </c>
      <c r="D29" s="41"/>
    </row>
    <row r="30" spans="1:24" ht="15">
      <c r="C30" s="39" t="str">
        <f ca="1">Судьи!C8</f>
        <v>Васильев Ю.К. (Украина, Харьков, СНК, МС)</v>
      </c>
      <c r="D30" s="41"/>
    </row>
    <row r="31" spans="1:24" ht="15">
      <c r="C31" s="39" t="str">
        <f ca="1">Судьи!C9</f>
        <v>Иванченко Я.И. (Украина, Кривой Рог, С2К, МС)</v>
      </c>
      <c r="D31" s="41"/>
    </row>
    <row r="32" spans="1:24" ht="15">
      <c r="C32" s="39" t="str">
        <f ca="1">Судьи!C10</f>
        <v>Канищев Е.А. (Украина, Харьков, С1К, МС)</v>
      </c>
      <c r="D32" s="41"/>
    </row>
    <row r="33" spans="2:6" ht="15">
      <c r="C33" s="39" t="str">
        <f ca="1">Судьи!C11</f>
        <v>Кривошеев О.В. (Украина, Харьков, С1К, МС)</v>
      </c>
      <c r="D33" s="41"/>
    </row>
    <row r="34" spans="2:6" ht="15">
      <c r="C34" s="39" t="str">
        <f ca="1">Судьи!C12</f>
        <v>Певцов Д.В. (Украина, Днепропетровск, С1К, МС)</v>
      </c>
      <c r="D34" s="41"/>
    </row>
    <row r="35" spans="2:6" ht="15">
      <c r="C35" s="39" t="str">
        <f ca="1">Судьи!C13</f>
        <v>Соколов В.А. (Украина, Киев, СМК, МС)</v>
      </c>
      <c r="D35" s="41"/>
    </row>
    <row r="36" spans="2:6" ht="15">
      <c r="C36" s="39" t="str">
        <f ca="1">Судьи!C14</f>
        <v>Фефелов А.В. (РФ, Раменское, С1К, 1р )</v>
      </c>
      <c r="D36" s="41"/>
    </row>
    <row r="37" spans="2:6" ht="15">
      <c r="C37" s="39" t="str">
        <f ca="1">Судьи!C15</f>
        <v>Юхименко  Д.И. (Украина, Кременчуг, СНК, МС)</v>
      </c>
      <c r="D37" s="41"/>
    </row>
    <row r="38" spans="2:6" ht="15">
      <c r="C38" s="39"/>
      <c r="D38" s="41"/>
    </row>
    <row r="39" spans="2:6" ht="15">
      <c r="C39" s="39"/>
    </row>
    <row r="41" spans="2:6" ht="15">
      <c r="B41" s="39" t="s">
        <v>45</v>
      </c>
      <c r="C41" s="39" t="str">
        <f ca="1">Судьи!B20</f>
        <v>Васильев Ю.К. (Украина, Харьков, СНК, МС)</v>
      </c>
      <c r="D41" s="40"/>
    </row>
    <row r="42" spans="2:6" ht="15">
      <c r="B42" s="39" t="s">
        <v>46</v>
      </c>
      <c r="C42" s="39" t="str">
        <f ca="1">Судьи!B21</f>
        <v>Голубев А.В. (Украина, Харьков, С2К, МС)</v>
      </c>
      <c r="D42" s="40"/>
    </row>
    <row r="43" spans="2:6" ht="15">
      <c r="B43" s="39" t="s">
        <v>51</v>
      </c>
      <c r="C43" s="39" t="str">
        <f ca="1">Судьи!B22</f>
        <v>Борискин В.Н. (Украина, Харьков, СНК, МС)</v>
      </c>
      <c r="D43" s="40"/>
    </row>
    <row r="46" spans="2:6">
      <c r="F46" s="7"/>
    </row>
  </sheetData>
  <mergeCells count="38">
    <mergeCell ref="D14:P14"/>
    <mergeCell ref="M12:M13"/>
    <mergeCell ref="O12:O13"/>
    <mergeCell ref="P12:P13"/>
    <mergeCell ref="H12:H13"/>
    <mergeCell ref="I12:I13"/>
    <mergeCell ref="J12:J13"/>
    <mergeCell ref="F10:F13"/>
    <mergeCell ref="G10:X11"/>
    <mergeCell ref="X12:X13"/>
    <mergeCell ref="A6:B6"/>
    <mergeCell ref="C6:F6"/>
    <mergeCell ref="C7:F7"/>
    <mergeCell ref="A7:B7"/>
    <mergeCell ref="A1:B4"/>
    <mergeCell ref="C1:F4"/>
    <mergeCell ref="A5:B5"/>
    <mergeCell ref="C5:F5"/>
    <mergeCell ref="A9:F9"/>
    <mergeCell ref="C8:F8"/>
    <mergeCell ref="D11:D13"/>
    <mergeCell ref="E11:E13"/>
    <mergeCell ref="A10:A13"/>
    <mergeCell ref="D10:E10"/>
    <mergeCell ref="A8:B8"/>
    <mergeCell ref="C10:C13"/>
    <mergeCell ref="W12:W13"/>
    <mergeCell ref="U12:U13"/>
    <mergeCell ref="T12:T13"/>
    <mergeCell ref="V12:V13"/>
    <mergeCell ref="S12:S13"/>
    <mergeCell ref="B10:B13"/>
    <mergeCell ref="G12:G13"/>
    <mergeCell ref="Q12:Q13"/>
    <mergeCell ref="L12:L13"/>
    <mergeCell ref="N12:N13"/>
    <mergeCell ref="K12:K13"/>
    <mergeCell ref="R12:R13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A31" sqref="A31:IV31"/>
    </sheetView>
  </sheetViews>
  <sheetFormatPr defaultRowHeight="12.75"/>
  <cols>
    <col min="1" max="1" width="30.140625" customWidth="1"/>
    <col min="2" max="2" width="34.42578125" customWidth="1"/>
    <col min="3" max="3" width="35.85546875" customWidth="1"/>
  </cols>
  <sheetData>
    <row r="1" spans="1:6">
      <c r="A1" t="s">
        <v>34</v>
      </c>
      <c r="B1" s="26">
        <v>11</v>
      </c>
    </row>
    <row r="2" spans="1:6">
      <c r="A2" t="s">
        <v>37</v>
      </c>
      <c r="B2" s="43">
        <f>B1-2</f>
        <v>9</v>
      </c>
    </row>
    <row r="4" spans="1:6">
      <c r="B4" s="7" t="s">
        <v>32</v>
      </c>
      <c r="C4" s="7" t="s">
        <v>33</v>
      </c>
    </row>
    <row r="5" spans="1:6" s="63" customFormat="1">
      <c r="A5" s="63" t="s">
        <v>27</v>
      </c>
      <c r="B5" s="59" t="s">
        <v>97</v>
      </c>
      <c r="C5" s="59" t="s">
        <v>113</v>
      </c>
      <c r="F5" s="82"/>
    </row>
    <row r="6" spans="1:6" s="63" customFormat="1">
      <c r="A6" s="63" t="s">
        <v>28</v>
      </c>
      <c r="B6" s="61" t="s">
        <v>95</v>
      </c>
      <c r="C6" s="59" t="s">
        <v>114</v>
      </c>
      <c r="F6" s="82"/>
    </row>
    <row r="7" spans="1:6" s="58" customFormat="1">
      <c r="A7" s="63" t="s">
        <v>29</v>
      </c>
      <c r="B7" t="s">
        <v>125</v>
      </c>
      <c r="C7" s="59" t="s">
        <v>126</v>
      </c>
      <c r="F7" s="82"/>
    </row>
    <row r="8" spans="1:6">
      <c r="A8" s="63" t="s">
        <v>30</v>
      </c>
      <c r="B8" s="59" t="s">
        <v>112</v>
      </c>
      <c r="C8" s="59" t="s">
        <v>115</v>
      </c>
      <c r="F8" s="82"/>
    </row>
    <row r="9" spans="1:6">
      <c r="A9" s="63" t="s">
        <v>31</v>
      </c>
      <c r="B9" s="44" t="s">
        <v>90</v>
      </c>
      <c r="C9" s="44" t="s">
        <v>116</v>
      </c>
      <c r="F9" s="82"/>
    </row>
    <row r="10" spans="1:6">
      <c r="A10" s="63" t="s">
        <v>66</v>
      </c>
      <c r="B10" s="44" t="s">
        <v>91</v>
      </c>
      <c r="C10" s="44" t="s">
        <v>117</v>
      </c>
      <c r="F10" s="82"/>
    </row>
    <row r="11" spans="1:6">
      <c r="A11" s="63" t="s">
        <v>70</v>
      </c>
      <c r="B11" s="44" t="s">
        <v>92</v>
      </c>
      <c r="C11" s="44" t="s">
        <v>118</v>
      </c>
      <c r="F11" s="82"/>
    </row>
    <row r="12" spans="1:6">
      <c r="A12" s="63" t="s">
        <v>73</v>
      </c>
      <c r="B12" s="44" t="s">
        <v>93</v>
      </c>
      <c r="C12" s="44" t="s">
        <v>119</v>
      </c>
      <c r="F12" s="82"/>
    </row>
    <row r="13" spans="1:6">
      <c r="A13" s="63" t="s">
        <v>75</v>
      </c>
      <c r="B13" s="44" t="s">
        <v>94</v>
      </c>
      <c r="C13" s="44" t="s">
        <v>120</v>
      </c>
    </row>
    <row r="14" spans="1:6">
      <c r="A14" s="63" t="s">
        <v>76</v>
      </c>
      <c r="B14" s="61" t="s">
        <v>104</v>
      </c>
      <c r="C14" s="44" t="s">
        <v>121</v>
      </c>
    </row>
    <row r="15" spans="1:6">
      <c r="A15" s="63" t="s">
        <v>77</v>
      </c>
      <c r="B15" s="62" t="s">
        <v>96</v>
      </c>
      <c r="C15" s="61" t="s">
        <v>122</v>
      </c>
    </row>
    <row r="16" spans="1:6">
      <c r="A16" s="63" t="s">
        <v>78</v>
      </c>
      <c r="B16" s="61"/>
      <c r="C16" s="61"/>
    </row>
    <row r="17" spans="1:3">
      <c r="A17" s="63" t="s">
        <v>80</v>
      </c>
      <c r="B17" s="44"/>
      <c r="C17" s="44"/>
    </row>
    <row r="18" spans="1:3">
      <c r="B18" s="44"/>
      <c r="C18" s="44"/>
    </row>
    <row r="19" spans="1:3">
      <c r="B19" s="29"/>
      <c r="C19" s="29"/>
    </row>
    <row r="20" spans="1:3">
      <c r="A20" t="s">
        <v>71</v>
      </c>
      <c r="B20" s="59" t="s">
        <v>115</v>
      </c>
      <c r="C20" s="29"/>
    </row>
    <row r="21" spans="1:3">
      <c r="A21" t="s">
        <v>46</v>
      </c>
      <c r="B21" s="29" t="s">
        <v>123</v>
      </c>
      <c r="C21" s="29"/>
    </row>
    <row r="22" spans="1:3">
      <c r="A22" t="s">
        <v>72</v>
      </c>
      <c r="B22" s="29" t="s">
        <v>124</v>
      </c>
      <c r="C22" s="45"/>
    </row>
    <row r="24" spans="1:3" ht="15.75">
      <c r="A24" s="11" t="s">
        <v>38</v>
      </c>
    </row>
    <row r="26" spans="1:3">
      <c r="A26" s="7" t="s">
        <v>44</v>
      </c>
    </row>
  </sheetData>
  <phoneticPr fontId="12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X46"/>
  <sheetViews>
    <sheetView topLeftCell="A22" zoomScale="75" zoomScaleNormal="100" workbookViewId="0">
      <selection activeCell="O25" sqref="O25"/>
    </sheetView>
  </sheetViews>
  <sheetFormatPr defaultRowHeight="12.75"/>
  <cols>
    <col min="1" max="1" width="3.7109375" customWidth="1"/>
    <col min="2" max="2" width="29" customWidth="1"/>
    <col min="3" max="3" width="32.85546875" customWidth="1"/>
    <col min="4" max="4" width="9.28515625" customWidth="1"/>
    <col min="5" max="5" width="7.140625" customWidth="1"/>
    <col min="6" max="11" width="13.7109375" customWidth="1"/>
    <col min="12" max="16" width="9.85546875" customWidth="1"/>
    <col min="17" max="23" width="9.85546875" style="1" customWidth="1"/>
    <col min="24" max="16384" width="9.140625" style="1"/>
  </cols>
  <sheetData>
    <row r="1" spans="1:24" ht="12.75" customHeight="1">
      <c r="A1" s="145" t="s">
        <v>0</v>
      </c>
      <c r="B1" s="146"/>
      <c r="C1" s="148" t="str">
        <f ca="1">Команды!C1</f>
        <v>Международная федерация спортивного туризма</v>
      </c>
      <c r="D1" s="148"/>
      <c r="E1" s="149"/>
      <c r="F1" s="150"/>
      <c r="G1" s="22"/>
      <c r="H1" s="22"/>
      <c r="I1" s="22"/>
      <c r="J1" s="22"/>
      <c r="K1" s="22"/>
      <c r="L1" s="14"/>
      <c r="M1" s="14"/>
      <c r="N1" s="14"/>
      <c r="O1" s="14"/>
      <c r="P1" s="14"/>
    </row>
    <row r="2" spans="1:24" ht="12.75" customHeight="1">
      <c r="A2" s="147"/>
      <c r="B2" s="94"/>
      <c r="C2" s="125"/>
      <c r="D2" s="125"/>
      <c r="E2" s="125"/>
      <c r="F2" s="151"/>
      <c r="G2" s="18"/>
      <c r="H2" s="18"/>
      <c r="I2" s="18"/>
      <c r="J2" s="18"/>
      <c r="K2" s="18"/>
      <c r="L2" s="1"/>
      <c r="M2" s="1"/>
      <c r="N2" s="1"/>
      <c r="O2" s="1"/>
      <c r="P2" s="1"/>
    </row>
    <row r="3" spans="1:24" ht="12.75" customHeight="1">
      <c r="A3" s="147"/>
      <c r="B3" s="94"/>
      <c r="C3" s="125"/>
      <c r="D3" s="125"/>
      <c r="E3" s="125"/>
      <c r="F3" s="151"/>
      <c r="G3" s="18"/>
      <c r="H3" s="18"/>
      <c r="I3" s="18"/>
      <c r="J3" s="18"/>
      <c r="K3" s="18"/>
      <c r="L3" s="1"/>
      <c r="M3" s="1"/>
      <c r="N3" s="1"/>
      <c r="O3" s="1"/>
      <c r="P3" s="1"/>
    </row>
    <row r="4" spans="1:24" ht="12.75" customHeight="1">
      <c r="A4" s="147"/>
      <c r="B4" s="94"/>
      <c r="C4" s="125"/>
      <c r="D4" s="125"/>
      <c r="E4" s="125"/>
      <c r="F4" s="151"/>
      <c r="G4" s="18"/>
      <c r="H4" s="18"/>
      <c r="I4" s="18"/>
      <c r="J4" s="18"/>
      <c r="K4" s="18"/>
      <c r="L4" s="1"/>
      <c r="M4" s="1"/>
      <c r="N4" s="1"/>
      <c r="O4" s="1"/>
      <c r="P4" s="1"/>
    </row>
    <row r="5" spans="1:24" ht="15.75">
      <c r="A5" s="152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153"/>
      <c r="G5" s="19"/>
      <c r="H5" s="19"/>
      <c r="I5" s="19"/>
      <c r="J5" s="19"/>
      <c r="K5" s="19"/>
      <c r="L5" s="1"/>
      <c r="M5" s="1"/>
      <c r="N5" s="1"/>
      <c r="O5" s="1"/>
      <c r="P5" s="1"/>
    </row>
    <row r="6" spans="1:24" ht="16.5" customHeight="1">
      <c r="A6" s="152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56"/>
      <c r="G6" s="20"/>
      <c r="H6" s="20"/>
      <c r="I6" s="20"/>
      <c r="J6" s="20"/>
      <c r="K6" s="20"/>
      <c r="L6" s="1"/>
      <c r="M6" s="1"/>
      <c r="N6" s="1"/>
      <c r="O6" s="1"/>
      <c r="P6" s="1"/>
    </row>
    <row r="7" spans="1:24" ht="15.75">
      <c r="A7" s="152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153"/>
      <c r="G7" s="19"/>
      <c r="H7" s="19"/>
      <c r="I7" s="19"/>
      <c r="J7" s="19"/>
      <c r="K7" s="19"/>
      <c r="L7" s="1"/>
      <c r="M7" s="1"/>
      <c r="N7" s="1"/>
      <c r="O7" s="1"/>
      <c r="P7" s="1"/>
    </row>
    <row r="8" spans="1:24" ht="15.75">
      <c r="A8" s="152" t="str">
        <f ca="1">Команды!A8</f>
        <v>ПОКАЗАТЕЛЬ</v>
      </c>
      <c r="B8" s="93"/>
      <c r="C8" s="93" t="s">
        <v>22</v>
      </c>
      <c r="D8" s="93"/>
      <c r="E8" s="93"/>
      <c r="F8" s="153"/>
      <c r="G8" s="19"/>
      <c r="H8" s="19"/>
      <c r="I8" s="19"/>
      <c r="J8" s="19"/>
      <c r="K8" s="19"/>
      <c r="L8" s="1"/>
      <c r="M8" s="1"/>
      <c r="N8" s="1"/>
      <c r="O8" s="1"/>
      <c r="P8" s="1"/>
    </row>
    <row r="9" spans="1:24" ht="21" customHeight="1">
      <c r="A9" s="154" t="str">
        <f ca="1">Команды!A9</f>
        <v>ИТОГОВЫЙ ПРОТОКОЛ</v>
      </c>
      <c r="B9" s="88"/>
      <c r="C9" s="88"/>
      <c r="D9" s="88"/>
      <c r="E9" s="88"/>
      <c r="F9" s="155"/>
      <c r="G9" s="21"/>
      <c r="H9" s="21"/>
      <c r="I9" s="21"/>
      <c r="J9" s="21"/>
      <c r="K9" s="21"/>
      <c r="L9" s="1"/>
      <c r="M9" s="1"/>
      <c r="N9" s="1"/>
      <c r="O9" s="1"/>
      <c r="P9" s="1"/>
    </row>
    <row r="10" spans="1:24" ht="15" customHeight="1">
      <c r="A10" s="142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33" t="s">
        <v>22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5"/>
      <c r="R10" s="135"/>
      <c r="S10" s="135"/>
      <c r="T10" s="135"/>
      <c r="U10" s="135"/>
      <c r="V10" s="135"/>
      <c r="W10" s="135"/>
      <c r="X10" s="136"/>
    </row>
    <row r="11" spans="1:24" s="50" customFormat="1" ht="38.25" customHeight="1">
      <c r="A11" s="142"/>
      <c r="B11" s="91"/>
      <c r="C11" s="91"/>
      <c r="D11" s="92" t="str">
        <f ca="1">Команды!D11</f>
        <v>заявл.</v>
      </c>
      <c r="E11" s="92" t="str">
        <f ca="1">Команды!E11</f>
        <v>факт.</v>
      </c>
      <c r="F11" s="90"/>
      <c r="G11" s="157"/>
      <c r="H11" s="158"/>
      <c r="I11" s="158"/>
      <c r="J11" s="158"/>
      <c r="K11" s="158"/>
      <c r="L11" s="158"/>
      <c r="M11" s="158"/>
      <c r="N11" s="158"/>
      <c r="O11" s="158"/>
      <c r="P11" s="158"/>
      <c r="Q11" s="159"/>
      <c r="R11" s="159"/>
      <c r="S11" s="159"/>
      <c r="T11" s="159"/>
      <c r="U11" s="159"/>
      <c r="V11" s="159"/>
      <c r="W11" s="159"/>
      <c r="X11" s="160"/>
    </row>
    <row r="12" spans="1:24" s="50" customFormat="1" ht="13.5" customHeight="1">
      <c r="A12" s="142"/>
      <c r="B12" s="91"/>
      <c r="C12" s="91"/>
      <c r="D12" s="92"/>
      <c r="E12" s="92"/>
      <c r="F12" s="90"/>
      <c r="G12" s="90" t="s">
        <v>43</v>
      </c>
      <c r="H12" s="144" t="s">
        <v>42</v>
      </c>
      <c r="I12" s="90" t="s">
        <v>10</v>
      </c>
      <c r="J12" s="90" t="s">
        <v>35</v>
      </c>
      <c r="K12" s="90" t="s">
        <v>36</v>
      </c>
      <c r="L12" s="132" t="str">
        <f ca="1">Судьи!B5</f>
        <v>Андрушевич Алексей Юрьевич</v>
      </c>
      <c r="M12" s="132" t="str">
        <f ca="1">Судьи!B6</f>
        <v>Анохин  Алексей Алексеевич</v>
      </c>
      <c r="N12" s="132" t="str">
        <f ca="1">Судьи!B7</f>
        <v>Боголюбов Дмитрий Петрович </v>
      </c>
      <c r="O12" s="132" t="str">
        <f ca="1">Судьи!B8</f>
        <v>Васильев Юрий Константинович</v>
      </c>
      <c r="P12" s="127" t="str">
        <f ca="1">Судьи!B9</f>
        <v>Иванченко Ярослав Игоревич</v>
      </c>
      <c r="Q12" s="127" t="str">
        <f ca="1">Судьи!B10</f>
        <v>Канищев  Евгений Алексеевич</v>
      </c>
      <c r="R12" s="127" t="str">
        <f ca="1">Судьи!B11</f>
        <v>Кривошеев Олег Владимирович</v>
      </c>
      <c r="S12" s="127" t="str">
        <f ca="1">Судьи!B12</f>
        <v>Певцов Дмитрий Викторович </v>
      </c>
      <c r="T12" s="127" t="str">
        <f ca="1">Судьи!B13</f>
        <v>Соколов Владимир Анатольевич </v>
      </c>
      <c r="U12" s="127" t="str">
        <f ca="1">Судьи!B14</f>
        <v>Фефелов Александр Викторович </v>
      </c>
      <c r="V12" s="127" t="str">
        <f ca="1">Судьи!B15</f>
        <v>Юхименко  Дмитрий Иванович</v>
      </c>
      <c r="W12" s="127">
        <f ca="1">Судьи!B16</f>
        <v>0</v>
      </c>
      <c r="X12" s="127">
        <f ca="1">Судьи!B17</f>
        <v>0</v>
      </c>
    </row>
    <row r="13" spans="1:24" s="49" customFormat="1" ht="55.9" customHeight="1">
      <c r="A13" s="142"/>
      <c r="B13" s="91"/>
      <c r="C13" s="91"/>
      <c r="D13" s="92"/>
      <c r="E13" s="92"/>
      <c r="F13" s="90"/>
      <c r="G13" s="90"/>
      <c r="H13" s="144"/>
      <c r="I13" s="90"/>
      <c r="J13" s="90"/>
      <c r="K13" s="90"/>
      <c r="L13" s="132"/>
      <c r="M13" s="132"/>
      <c r="N13" s="132"/>
      <c r="O13" s="132"/>
      <c r="P13" s="128"/>
      <c r="Q13" s="128"/>
      <c r="R13" s="128"/>
      <c r="S13" s="128"/>
      <c r="T13" s="128"/>
      <c r="U13" s="128"/>
      <c r="V13" s="128"/>
      <c r="W13" s="128"/>
      <c r="X13" s="128"/>
    </row>
    <row r="14" spans="1:24" s="4" customFormat="1" ht="21.75" customHeight="1">
      <c r="A14" s="51"/>
      <c r="B14" s="52"/>
      <c r="C14" s="53" t="str">
        <f ca="1">Команды!C14</f>
        <v>Маршруты 5 к.с.</v>
      </c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W14" s="80"/>
      <c r="X14" s="54"/>
    </row>
    <row r="15" spans="1:24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28">
        <f ca="1">H15/Судьи!$B$2</f>
        <v>6.666666666666667</v>
      </c>
      <c r="H15" s="25">
        <f t="shared" ref="H15:H21" si="0">I15-J15-K15</f>
        <v>60</v>
      </c>
      <c r="I15" s="24">
        <f>SUM(L15:W15)</f>
        <v>67</v>
      </c>
      <c r="J15" s="24">
        <f>MIN(L15:W15)</f>
        <v>-6</v>
      </c>
      <c r="K15" s="24">
        <f>MAX(L15:W15)</f>
        <v>13</v>
      </c>
      <c r="L15" s="23">
        <f ca="1">'С-1'!I15</f>
        <v>3</v>
      </c>
      <c r="M15" s="23">
        <f ca="1">'С-2'!I15</f>
        <v>6</v>
      </c>
      <c r="N15" s="23">
        <f ca="1">'С-3'!I15</f>
        <v>6</v>
      </c>
      <c r="O15" s="23">
        <f ca="1">'С-4'!I15</f>
        <v>13</v>
      </c>
      <c r="P15" s="23">
        <f ca="1">'С-5'!I15</f>
        <v>9</v>
      </c>
      <c r="Q15" s="23">
        <f ca="1">'С-6'!I15</f>
        <v>-6</v>
      </c>
      <c r="R15" s="23">
        <f ca="1">'С-7'!I15</f>
        <v>1</v>
      </c>
      <c r="S15" s="23">
        <f ca="1">'С-8'!I15</f>
        <v>6</v>
      </c>
      <c r="T15" s="23">
        <f ca="1">'С-9'!I15</f>
        <v>11</v>
      </c>
      <c r="U15" s="23">
        <f ca="1">'С-10'!I15</f>
        <v>5</v>
      </c>
      <c r="V15" s="23">
        <f ca="1">'С-11'!I15</f>
        <v>13</v>
      </c>
      <c r="W15" s="23"/>
      <c r="X15" s="23"/>
    </row>
    <row r="16" spans="1:24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28">
        <f ca="1">H16/Судьи!$B$2</f>
        <v>5</v>
      </c>
      <c r="H16" s="25">
        <f t="shared" si="0"/>
        <v>45</v>
      </c>
      <c r="I16" s="24">
        <f t="shared" ref="I16:I21" si="1">SUM(L16:W16)</f>
        <v>56</v>
      </c>
      <c r="J16" s="24">
        <f t="shared" ref="J16:J21" si="2">MIN(L16:W16)</f>
        <v>1</v>
      </c>
      <c r="K16" s="24">
        <f t="shared" ref="K16:K21" si="3">MAX(L16:W16)</f>
        <v>10</v>
      </c>
      <c r="L16" s="23">
        <f ca="1">'С-1'!I16</f>
        <v>3</v>
      </c>
      <c r="M16" s="23">
        <f ca="1">'С-2'!I16</f>
        <v>4</v>
      </c>
      <c r="N16" s="23">
        <f ca="1">'С-3'!I16</f>
        <v>7</v>
      </c>
      <c r="O16" s="23">
        <f ca="1">'С-4'!I16</f>
        <v>8</v>
      </c>
      <c r="P16" s="23">
        <f ca="1">'С-5'!I16</f>
        <v>10</v>
      </c>
      <c r="Q16" s="23">
        <f ca="1">'С-6'!I16</f>
        <v>2</v>
      </c>
      <c r="R16" s="23">
        <f ca="1">'С-7'!I16</f>
        <v>1</v>
      </c>
      <c r="S16" s="23">
        <f ca="1">'С-8'!I16</f>
        <v>6</v>
      </c>
      <c r="T16" s="23">
        <f ca="1">'С-9'!I16</f>
        <v>6</v>
      </c>
      <c r="U16" s="23">
        <f ca="1">'С-10'!I16</f>
        <v>3</v>
      </c>
      <c r="V16" s="23">
        <f ca="1">'С-11'!I16</f>
        <v>6</v>
      </c>
      <c r="W16" s="23"/>
      <c r="X16" s="23"/>
    </row>
    <row r="17" spans="1:24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28">
        <f ca="1">H17/Судьи!$B$2</f>
        <v>8.5555555555555554</v>
      </c>
      <c r="H17" s="25">
        <f t="shared" si="0"/>
        <v>77</v>
      </c>
      <c r="I17" s="24">
        <f t="shared" si="1"/>
        <v>93</v>
      </c>
      <c r="J17" s="24">
        <f t="shared" si="2"/>
        <v>0</v>
      </c>
      <c r="K17" s="24">
        <f t="shared" si="3"/>
        <v>16</v>
      </c>
      <c r="L17" s="23">
        <f ca="1">'С-1'!I17</f>
        <v>16</v>
      </c>
      <c r="M17" s="23">
        <f ca="1">'С-2'!I17</f>
        <v>11</v>
      </c>
      <c r="N17" s="23">
        <f ca="1">'С-3'!I17</f>
        <v>7</v>
      </c>
      <c r="O17" s="23">
        <f ca="1">'С-4'!I17</f>
        <v>10</v>
      </c>
      <c r="P17" s="23">
        <f ca="1">'С-5'!I17</f>
        <v>10</v>
      </c>
      <c r="Q17" s="23">
        <f ca="1">'С-6'!I17</f>
        <v>0</v>
      </c>
      <c r="R17" s="23">
        <f ca="1">'С-7'!I17</f>
        <v>7</v>
      </c>
      <c r="S17" s="23">
        <f ca="1">'С-8'!I17</f>
        <v>6</v>
      </c>
      <c r="T17" s="23">
        <f ca="1">'С-9'!I17</f>
        <v>10</v>
      </c>
      <c r="U17" s="23">
        <f ca="1">'С-10'!I17</f>
        <v>7</v>
      </c>
      <c r="V17" s="23">
        <f ca="1">'С-11'!I17</f>
        <v>9</v>
      </c>
      <c r="W17" s="23"/>
      <c r="X17" s="23"/>
    </row>
    <row r="18" spans="1:24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28">
        <f ca="1">H18/Судьи!$B$2</f>
        <v>8</v>
      </c>
      <c r="H18" s="25">
        <f t="shared" si="0"/>
        <v>72</v>
      </c>
      <c r="I18" s="24">
        <f t="shared" si="1"/>
        <v>87</v>
      </c>
      <c r="J18" s="24">
        <f t="shared" si="2"/>
        <v>2</v>
      </c>
      <c r="K18" s="24">
        <f t="shared" si="3"/>
        <v>13</v>
      </c>
      <c r="L18" s="23">
        <f ca="1">'С-1'!I18</f>
        <v>3</v>
      </c>
      <c r="M18" s="23">
        <f ca="1">'С-2'!I18</f>
        <v>7</v>
      </c>
      <c r="N18" s="23">
        <f ca="1">'С-3'!I18</f>
        <v>7</v>
      </c>
      <c r="O18" s="23">
        <f ca="1">'С-4'!I18</f>
        <v>13</v>
      </c>
      <c r="P18" s="23">
        <f ca="1">'С-5'!I18</f>
        <v>9</v>
      </c>
      <c r="Q18" s="23">
        <f ca="1">'С-6'!I18</f>
        <v>11</v>
      </c>
      <c r="R18" s="23">
        <f ca="1">'С-7'!I18</f>
        <v>2</v>
      </c>
      <c r="S18" s="23">
        <f ca="1">'С-8'!I18</f>
        <v>6</v>
      </c>
      <c r="T18" s="23">
        <f ca="1">'С-9'!I18</f>
        <v>11</v>
      </c>
      <c r="U18" s="23">
        <f ca="1">'С-10'!I18</f>
        <v>5</v>
      </c>
      <c r="V18" s="23">
        <f ca="1">'С-11'!I18</f>
        <v>13</v>
      </c>
      <c r="W18" s="23"/>
      <c r="X18" s="23"/>
    </row>
    <row r="19" spans="1:24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28">
        <f ca="1">H19/Судьи!$B$2</f>
        <v>10.777777777777779</v>
      </c>
      <c r="H19" s="25">
        <f t="shared" si="0"/>
        <v>97</v>
      </c>
      <c r="I19" s="24">
        <f t="shared" si="1"/>
        <v>120</v>
      </c>
      <c r="J19" s="24">
        <f t="shared" si="2"/>
        <v>3</v>
      </c>
      <c r="K19" s="24">
        <f t="shared" si="3"/>
        <v>20</v>
      </c>
      <c r="L19" s="23">
        <f ca="1">'С-1'!I19</f>
        <v>6</v>
      </c>
      <c r="M19" s="23">
        <f ca="1">'С-2'!I19</f>
        <v>7</v>
      </c>
      <c r="N19" s="23">
        <f ca="1">'С-3'!I19</f>
        <v>10</v>
      </c>
      <c r="O19" s="23">
        <f ca="1">'С-4'!I19</f>
        <v>17</v>
      </c>
      <c r="P19" s="23">
        <f ca="1">'С-5'!I19</f>
        <v>20</v>
      </c>
      <c r="Q19" s="23">
        <f ca="1">'С-6'!I19</f>
        <v>7</v>
      </c>
      <c r="R19" s="23">
        <f ca="1">'С-7'!I19</f>
        <v>13</v>
      </c>
      <c r="S19" s="23">
        <f ca="1">'С-8'!I19</f>
        <v>6</v>
      </c>
      <c r="T19" s="23">
        <f ca="1">'С-9'!I19</f>
        <v>16</v>
      </c>
      <c r="U19" s="23">
        <f ca="1">'С-10'!I19</f>
        <v>3</v>
      </c>
      <c r="V19" s="23">
        <f ca="1">'С-11'!I19</f>
        <v>15</v>
      </c>
      <c r="W19" s="23"/>
      <c r="X19" s="23"/>
    </row>
    <row r="20" spans="1:24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28">
        <f ca="1">H20/Судьи!$B$2</f>
        <v>6.333333333333333</v>
      </c>
      <c r="H20" s="25">
        <f t="shared" si="0"/>
        <v>57</v>
      </c>
      <c r="I20" s="24">
        <f t="shared" si="1"/>
        <v>75</v>
      </c>
      <c r="J20" s="24">
        <f t="shared" si="2"/>
        <v>-2</v>
      </c>
      <c r="K20" s="24">
        <f t="shared" si="3"/>
        <v>20</v>
      </c>
      <c r="L20" s="23">
        <f ca="1">'С-1'!I20</f>
        <v>6</v>
      </c>
      <c r="M20" s="23">
        <f ca="1">'С-2'!I20</f>
        <v>3</v>
      </c>
      <c r="N20" s="23">
        <f ca="1">'С-3'!I20</f>
        <v>2</v>
      </c>
      <c r="O20" s="23">
        <f ca="1">'С-4'!I20</f>
        <v>15</v>
      </c>
      <c r="P20" s="23">
        <f ca="1">'С-5'!I20</f>
        <v>20</v>
      </c>
      <c r="Q20" s="23">
        <f ca="1">'С-6'!I20</f>
        <v>-2</v>
      </c>
      <c r="R20" s="23">
        <f ca="1">'С-7'!I20</f>
        <v>3</v>
      </c>
      <c r="S20" s="23">
        <f ca="1">'С-8'!I20</f>
        <v>6</v>
      </c>
      <c r="T20" s="23">
        <f ca="1">'С-9'!I20</f>
        <v>12</v>
      </c>
      <c r="U20" s="23">
        <f ca="1">'С-10'!I20</f>
        <v>0</v>
      </c>
      <c r="V20" s="23">
        <f ca="1">'С-11'!I20</f>
        <v>10</v>
      </c>
      <c r="W20" s="23"/>
      <c r="X20" s="23"/>
    </row>
    <row r="21" spans="1:24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28">
        <f ca="1">H21/Судьи!$B$2</f>
        <v>10.666666666666666</v>
      </c>
      <c r="H21" s="25">
        <f t="shared" si="0"/>
        <v>96</v>
      </c>
      <c r="I21" s="24">
        <f t="shared" si="1"/>
        <v>119</v>
      </c>
      <c r="J21" s="24">
        <f t="shared" si="2"/>
        <v>3</v>
      </c>
      <c r="K21" s="24">
        <f t="shared" si="3"/>
        <v>20</v>
      </c>
      <c r="L21" s="23">
        <f ca="1">'С-1'!I21</f>
        <v>3</v>
      </c>
      <c r="M21" s="23">
        <f ca="1">'С-2'!I21</f>
        <v>9</v>
      </c>
      <c r="N21" s="23">
        <f ca="1">'С-3'!I21</f>
        <v>15</v>
      </c>
      <c r="O21" s="23">
        <f ca="1">'С-4'!I21</f>
        <v>12</v>
      </c>
      <c r="P21" s="23">
        <f ca="1">'С-5'!I21</f>
        <v>20</v>
      </c>
      <c r="Q21" s="23">
        <f ca="1">'С-6'!I21</f>
        <v>16</v>
      </c>
      <c r="R21" s="23">
        <f ca="1">'С-7'!I21</f>
        <v>7</v>
      </c>
      <c r="S21" s="23">
        <f ca="1">'С-8'!I21</f>
        <v>6</v>
      </c>
      <c r="T21" s="23">
        <f ca="1">'С-9'!I21</f>
        <v>12</v>
      </c>
      <c r="U21" s="23">
        <f ca="1">'С-10'!I21</f>
        <v>8</v>
      </c>
      <c r="V21" s="23">
        <f ca="1">'С-11'!I21</f>
        <v>11</v>
      </c>
      <c r="W21" s="23"/>
      <c r="X21" s="23"/>
    </row>
    <row r="22" spans="1:24" ht="31.5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28">
        <f ca="1">H22/Судьи!$B$2</f>
        <v>-5</v>
      </c>
      <c r="H22" s="25">
        <f>I22-J22-K22</f>
        <v>-45</v>
      </c>
      <c r="I22" s="24">
        <f>SUM(L22:W22)</f>
        <v>-63</v>
      </c>
      <c r="J22" s="24">
        <f>MIN(L22:W22)</f>
        <v>-24</v>
      </c>
      <c r="K22" s="24">
        <f>MAX(L22:W22)</f>
        <v>6</v>
      </c>
      <c r="L22" s="23">
        <f ca="1">'С-1'!I22</f>
        <v>6</v>
      </c>
      <c r="M22" s="23">
        <f ca="1">'С-2'!I22</f>
        <v>-3</v>
      </c>
      <c r="N22" s="23">
        <f ca="1">'С-3'!I22</f>
        <v>-8</v>
      </c>
      <c r="O22" s="23">
        <f ca="1">'С-4'!I22</f>
        <v>0</v>
      </c>
      <c r="P22" s="23">
        <f ca="1">'С-5'!I22</f>
        <v>3</v>
      </c>
      <c r="Q22" s="23">
        <f ca="1">'С-6'!I22</f>
        <v>-11</v>
      </c>
      <c r="R22" s="23">
        <f ca="1">'С-7'!I22</f>
        <v>0</v>
      </c>
      <c r="S22" s="23">
        <f ca="1">'С-8'!I22</f>
        <v>6</v>
      </c>
      <c r="T22" s="23">
        <f ca="1">'С-9'!I22</f>
        <v>-24</v>
      </c>
      <c r="U22" s="23">
        <f ca="1">'С-10'!I22</f>
        <v>-8</v>
      </c>
      <c r="V22" s="23">
        <f ca="1">'С-11'!I22</f>
        <v>-24</v>
      </c>
      <c r="W22" s="23"/>
      <c r="X22" s="23"/>
    </row>
    <row r="23" spans="1:24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28">
        <f ca="1">H23/Судьи!$B$2</f>
        <v>6.666666666666667</v>
      </c>
      <c r="H23" s="25">
        <f>I23-J23-K23</f>
        <v>60</v>
      </c>
      <c r="I23" s="24">
        <f>SUM(L23:W23)</f>
        <v>71</v>
      </c>
      <c r="J23" s="24">
        <f>MIN(L23:W23)</f>
        <v>0</v>
      </c>
      <c r="K23" s="24">
        <f>MAX(L23:W23)</f>
        <v>11</v>
      </c>
      <c r="L23" s="23">
        <f ca="1">'С-1'!I23</f>
        <v>0</v>
      </c>
      <c r="M23" s="23">
        <f ca="1">'С-2'!I23</f>
        <v>5</v>
      </c>
      <c r="N23" s="23">
        <f ca="1">'С-3'!I23</f>
        <v>7</v>
      </c>
      <c r="O23" s="23">
        <f ca="1">'С-4'!I23</f>
        <v>11</v>
      </c>
      <c r="P23" s="23">
        <f ca="1">'С-5'!I23</f>
        <v>7</v>
      </c>
      <c r="Q23" s="23">
        <f ca="1">'С-6'!I23</f>
        <v>10</v>
      </c>
      <c r="R23" s="23">
        <f ca="1">'С-7'!I23</f>
        <v>5</v>
      </c>
      <c r="S23" s="23">
        <f ca="1">'С-8'!I23</f>
        <v>6</v>
      </c>
      <c r="T23" s="23">
        <f ca="1">'С-9'!I23</f>
        <v>10</v>
      </c>
      <c r="U23" s="23">
        <f ca="1">'С-10'!I23</f>
        <v>2</v>
      </c>
      <c r="V23" s="23">
        <f ca="1">'С-11'!I23</f>
        <v>8</v>
      </c>
      <c r="W23" s="23"/>
      <c r="X23" s="23"/>
    </row>
    <row r="24" spans="1:24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28">
        <f ca="1">H24/Судьи!$B$2</f>
        <v>7.333333333333333</v>
      </c>
      <c r="H24" s="25">
        <f>I24-J24-K24</f>
        <v>66</v>
      </c>
      <c r="I24" s="24">
        <f>SUM(L24:W24)</f>
        <v>74</v>
      </c>
      <c r="J24" s="24">
        <f>MIN(L24:W24)</f>
        <v>-4</v>
      </c>
      <c r="K24" s="24">
        <f>MAX(L24:W24)</f>
        <v>12</v>
      </c>
      <c r="L24" s="23">
        <f ca="1">'С-1'!I24</f>
        <v>3</v>
      </c>
      <c r="M24" s="23">
        <f ca="1">'С-2'!I24</f>
        <v>6</v>
      </c>
      <c r="N24" s="23">
        <f ca="1">'С-3'!I24</f>
        <v>6</v>
      </c>
      <c r="O24" s="23">
        <f ca="1">'С-4'!I24</f>
        <v>10</v>
      </c>
      <c r="P24" s="23">
        <f ca="1">'С-5'!I24</f>
        <v>12</v>
      </c>
      <c r="Q24" s="23">
        <f ca="1">'С-6'!I24</f>
        <v>-4</v>
      </c>
      <c r="R24" s="23">
        <f ca="1">'С-7'!I24</f>
        <v>7</v>
      </c>
      <c r="S24" s="23">
        <f ca="1">'С-8'!I24</f>
        <v>6</v>
      </c>
      <c r="T24" s="23">
        <f ca="1">'С-9'!I24</f>
        <v>12</v>
      </c>
      <c r="U24" s="23">
        <f ca="1">'С-10'!I24</f>
        <v>5</v>
      </c>
      <c r="V24" s="23">
        <f ca="1">'С-11'!I24</f>
        <v>11</v>
      </c>
      <c r="W24" s="23"/>
      <c r="X24" s="23"/>
    </row>
    <row r="25" spans="1:24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28">
        <f ca="1">H25/Судьи!$B$2</f>
        <v>9.3333333333333339</v>
      </c>
      <c r="H25" s="25">
        <f>I25-J25-K25</f>
        <v>84</v>
      </c>
      <c r="I25" s="24">
        <f>SUM(L25:W25)</f>
        <v>103</v>
      </c>
      <c r="J25" s="24">
        <f>MIN(L25:W25)</f>
        <v>2</v>
      </c>
      <c r="K25" s="24">
        <f>MAX(L25:W25)</f>
        <v>17</v>
      </c>
      <c r="L25" s="23">
        <f ca="1">'С-1'!I25</f>
        <v>3</v>
      </c>
      <c r="M25" s="23">
        <f ca="1">'С-2'!I25</f>
        <v>7</v>
      </c>
      <c r="N25" s="23">
        <f ca="1">'С-3'!I25</f>
        <v>12</v>
      </c>
      <c r="O25" s="23">
        <f ca="1">'С-4'!I25</f>
        <v>17</v>
      </c>
      <c r="P25" s="23">
        <f ca="1">'С-5'!I25</f>
        <v>12</v>
      </c>
      <c r="Q25" s="23">
        <f ca="1">'С-6'!I25</f>
        <v>5</v>
      </c>
      <c r="R25" s="23">
        <f ca="1">'С-7'!I25</f>
        <v>2</v>
      </c>
      <c r="S25" s="23">
        <f ca="1">'С-8'!I25</f>
        <v>6</v>
      </c>
      <c r="T25" s="23">
        <f ca="1">'С-9'!I25</f>
        <v>16</v>
      </c>
      <c r="U25" s="23">
        <f ca="1">'С-10'!I25</f>
        <v>8</v>
      </c>
      <c r="V25" s="23">
        <f ca="1">'С-11'!I25</f>
        <v>15</v>
      </c>
      <c r="W25" s="23"/>
      <c r="X25" s="23"/>
    </row>
    <row r="27" spans="1:24" ht="18">
      <c r="B27" s="6" t="s">
        <v>12</v>
      </c>
      <c r="C27" s="39" t="str">
        <f ca="1">Судьи!C5</f>
        <v>Андрушевич А.Ю. (Украина, Днепропетровск, С2К, МС)</v>
      </c>
      <c r="D27" s="41"/>
    </row>
    <row r="28" spans="1:24" ht="15">
      <c r="C28" s="39" t="str">
        <f ca="1">Судьи!C6</f>
        <v>Анохин А.А. (Россия, Москва, С1К, 1р)</v>
      </c>
      <c r="D28" s="41"/>
    </row>
    <row r="29" spans="1:24" ht="15">
      <c r="C29" s="39" t="str">
        <f ca="1">Судьи!C7</f>
        <v>Боголюбов Д.П. (Россия, Москва, С1К, КМС)</v>
      </c>
      <c r="D29" s="41"/>
    </row>
    <row r="30" spans="1:24" ht="15">
      <c r="C30" s="39" t="str">
        <f ca="1">Судьи!C8</f>
        <v>Васильев Ю.К. (Украина, Харьков, СНК, МС)</v>
      </c>
      <c r="D30" s="41"/>
    </row>
    <row r="31" spans="1:24" ht="15">
      <c r="C31" s="39" t="str">
        <f ca="1">Судьи!C9</f>
        <v>Иванченко Я.И. (Украина, Кривой Рог, С2К, МС)</v>
      </c>
      <c r="D31" s="41"/>
    </row>
    <row r="32" spans="1:24" ht="15">
      <c r="C32" s="39" t="str">
        <f ca="1">Судьи!C10</f>
        <v>Канищев Е.А. (Украина, Харьков, С1К, МС)</v>
      </c>
      <c r="D32" s="41"/>
    </row>
    <row r="33" spans="2:6" ht="15">
      <c r="C33" s="39" t="str">
        <f ca="1">Судьи!C11</f>
        <v>Кривошеев О.В. (Украина, Харьков, С1К, МС)</v>
      </c>
      <c r="D33" s="41"/>
    </row>
    <row r="34" spans="2:6" ht="15">
      <c r="C34" s="39" t="str">
        <f ca="1">Судьи!C12</f>
        <v>Певцов Д.В. (Украина, Днепропетровск, С1К, МС)</v>
      </c>
      <c r="D34" s="41"/>
    </row>
    <row r="35" spans="2:6" ht="15">
      <c r="C35" s="39" t="str">
        <f ca="1">Судьи!C13</f>
        <v>Соколов В.А. (Украина, Киев, СМК, МС)</v>
      </c>
      <c r="D35" s="41"/>
    </row>
    <row r="36" spans="2:6" ht="15">
      <c r="C36" s="39" t="str">
        <f ca="1">Судьи!C14</f>
        <v>Фефелов А.В. (РФ, Раменское, С1К, 1р )</v>
      </c>
      <c r="D36" s="41"/>
    </row>
    <row r="37" spans="2:6" ht="15">
      <c r="C37" s="39" t="str">
        <f ca="1">Судьи!C15</f>
        <v>Юхименко  Д.И. (Украина, Кременчуг, СНК, МС)</v>
      </c>
      <c r="D37" s="41"/>
    </row>
    <row r="38" spans="2:6" ht="15">
      <c r="C38" s="39"/>
      <c r="D38" s="41"/>
    </row>
    <row r="39" spans="2:6" ht="15">
      <c r="C39" s="39"/>
    </row>
    <row r="41" spans="2:6" ht="15">
      <c r="B41" s="39" t="s">
        <v>45</v>
      </c>
      <c r="C41" s="39" t="str">
        <f ca="1">Судьи!B20</f>
        <v>Васильев Ю.К. (Украина, Харьков, СНК, МС)</v>
      </c>
      <c r="D41" s="40"/>
    </row>
    <row r="42" spans="2:6" ht="15">
      <c r="B42" s="39" t="s">
        <v>46</v>
      </c>
      <c r="C42" s="39" t="str">
        <f ca="1">Судьи!B21</f>
        <v>Голубев А.В. (Украина, Харьков, С2К, МС)</v>
      </c>
      <c r="D42" s="40"/>
    </row>
    <row r="43" spans="2:6" ht="15">
      <c r="B43" s="39" t="s">
        <v>51</v>
      </c>
      <c r="C43" s="39" t="str">
        <f ca="1">Судьи!B22</f>
        <v>Борискин В.Н. (Украина, Харьков, СНК, МС)</v>
      </c>
      <c r="D43" s="40"/>
    </row>
    <row r="46" spans="2:6">
      <c r="F46" s="7"/>
    </row>
  </sheetData>
  <mergeCells count="38">
    <mergeCell ref="A1:B4"/>
    <mergeCell ref="C7:F7"/>
    <mergeCell ref="A8:B8"/>
    <mergeCell ref="C1:F4"/>
    <mergeCell ref="A5:B5"/>
    <mergeCell ref="C5:F5"/>
    <mergeCell ref="C6:F6"/>
    <mergeCell ref="A6:B6"/>
    <mergeCell ref="A7:B7"/>
    <mergeCell ref="C8:F8"/>
    <mergeCell ref="S12:S13"/>
    <mergeCell ref="I12:I13"/>
    <mergeCell ref="A9:F9"/>
    <mergeCell ref="A10:A13"/>
    <mergeCell ref="C10:C13"/>
    <mergeCell ref="B10:B13"/>
    <mergeCell ref="H12:H13"/>
    <mergeCell ref="F10:F13"/>
    <mergeCell ref="J12:J13"/>
    <mergeCell ref="D14:P14"/>
    <mergeCell ref="M12:M13"/>
    <mergeCell ref="D11:D13"/>
    <mergeCell ref="E11:E13"/>
    <mergeCell ref="O12:O13"/>
    <mergeCell ref="G12:G13"/>
    <mergeCell ref="G10:X11"/>
    <mergeCell ref="X12:X13"/>
    <mergeCell ref="D10:E10"/>
    <mergeCell ref="L12:L13"/>
    <mergeCell ref="K12:K13"/>
    <mergeCell ref="W12:W13"/>
    <mergeCell ref="R12:R13"/>
    <mergeCell ref="U12:U13"/>
    <mergeCell ref="N12:N13"/>
    <mergeCell ref="P12:P13"/>
    <mergeCell ref="T12:T13"/>
    <mergeCell ref="V12:V13"/>
    <mergeCell ref="Q12:Q13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X46"/>
  <sheetViews>
    <sheetView topLeftCell="A16" zoomScale="75" zoomScaleNormal="100" workbookViewId="0">
      <selection activeCell="P25" sqref="P25"/>
    </sheetView>
  </sheetViews>
  <sheetFormatPr defaultRowHeight="12.75"/>
  <cols>
    <col min="1" max="1" width="3.7109375" customWidth="1"/>
    <col min="2" max="2" width="29" customWidth="1"/>
    <col min="3" max="3" width="32.85546875" customWidth="1"/>
    <col min="4" max="4" width="9.28515625" customWidth="1"/>
    <col min="5" max="5" width="7.140625" customWidth="1"/>
    <col min="6" max="11" width="13.7109375" customWidth="1"/>
    <col min="12" max="16" width="9.85546875" customWidth="1"/>
    <col min="17" max="24" width="9.85546875" style="1" customWidth="1"/>
    <col min="25" max="16384" width="9.140625" style="1"/>
  </cols>
  <sheetData>
    <row r="1" spans="1:24" ht="12.75" customHeight="1">
      <c r="A1" s="145" t="s">
        <v>0</v>
      </c>
      <c r="B1" s="146"/>
      <c r="C1" s="148" t="str">
        <f ca="1">Команды!C1</f>
        <v>Международная федерация спортивного туризма</v>
      </c>
      <c r="D1" s="148"/>
      <c r="E1" s="149"/>
      <c r="F1" s="150"/>
      <c r="G1" s="22"/>
      <c r="H1" s="22"/>
      <c r="I1" s="22"/>
      <c r="J1" s="22"/>
      <c r="K1" s="22"/>
      <c r="L1" s="14"/>
      <c r="M1" s="14"/>
      <c r="N1" s="14"/>
      <c r="O1" s="14"/>
      <c r="P1" s="14"/>
    </row>
    <row r="2" spans="1:24" ht="12.75" customHeight="1">
      <c r="A2" s="147"/>
      <c r="B2" s="94"/>
      <c r="C2" s="125"/>
      <c r="D2" s="125"/>
      <c r="E2" s="125"/>
      <c r="F2" s="151"/>
      <c r="G2" s="18"/>
      <c r="H2" s="18"/>
      <c r="I2" s="18"/>
      <c r="J2" s="18"/>
      <c r="K2" s="18"/>
      <c r="L2" s="1"/>
      <c r="M2" s="1"/>
      <c r="N2" s="1"/>
      <c r="O2" s="1"/>
      <c r="P2" s="1"/>
    </row>
    <row r="3" spans="1:24" ht="12.75" customHeight="1">
      <c r="A3" s="147"/>
      <c r="B3" s="94"/>
      <c r="C3" s="125"/>
      <c r="D3" s="125"/>
      <c r="E3" s="125"/>
      <c r="F3" s="151"/>
      <c r="G3" s="18"/>
      <c r="H3" s="18"/>
      <c r="I3" s="18"/>
      <c r="J3" s="18"/>
      <c r="K3" s="18"/>
      <c r="L3" s="1"/>
      <c r="M3" s="1"/>
      <c r="N3" s="1"/>
      <c r="O3" s="1"/>
      <c r="P3" s="1"/>
    </row>
    <row r="4" spans="1:24" ht="12.75" customHeight="1">
      <c r="A4" s="147"/>
      <c r="B4" s="94"/>
      <c r="C4" s="125"/>
      <c r="D4" s="125"/>
      <c r="E4" s="125"/>
      <c r="F4" s="151"/>
      <c r="G4" s="18"/>
      <c r="H4" s="18"/>
      <c r="I4" s="18"/>
      <c r="J4" s="18"/>
      <c r="K4" s="18"/>
      <c r="L4" s="1"/>
      <c r="M4" s="1"/>
      <c r="N4" s="1"/>
      <c r="O4" s="1"/>
      <c r="P4" s="1"/>
    </row>
    <row r="5" spans="1:24" ht="15.75">
      <c r="A5" s="152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153"/>
      <c r="G5" s="19"/>
      <c r="H5" s="19"/>
      <c r="I5" s="19"/>
      <c r="J5" s="19"/>
      <c r="K5" s="19"/>
      <c r="L5" s="1"/>
      <c r="M5" s="1"/>
      <c r="N5" s="1"/>
      <c r="O5" s="1"/>
      <c r="P5" s="1"/>
    </row>
    <row r="6" spans="1:24" ht="16.5" customHeight="1">
      <c r="A6" s="152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56"/>
      <c r="G6" s="20"/>
      <c r="H6" s="20"/>
      <c r="I6" s="20"/>
      <c r="J6" s="20"/>
      <c r="K6" s="20"/>
      <c r="L6" s="1"/>
      <c r="M6" s="1"/>
      <c r="N6" s="1"/>
      <c r="O6" s="1"/>
      <c r="P6" s="1"/>
    </row>
    <row r="7" spans="1:24" ht="15.75">
      <c r="A7" s="152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153"/>
      <c r="G7" s="19"/>
      <c r="H7" s="19"/>
      <c r="I7" s="19"/>
      <c r="J7" s="19"/>
      <c r="K7" s="19"/>
      <c r="L7" s="1"/>
      <c r="M7" s="1"/>
      <c r="N7" s="1"/>
      <c r="O7" s="1"/>
      <c r="P7" s="1"/>
    </row>
    <row r="8" spans="1:24" ht="15.75">
      <c r="A8" s="152" t="str">
        <f ca="1">Команды!A8</f>
        <v>ПОКАЗАТЕЛЬ</v>
      </c>
      <c r="B8" s="93"/>
      <c r="C8" s="93" t="s">
        <v>23</v>
      </c>
      <c r="D8" s="93"/>
      <c r="E8" s="93"/>
      <c r="F8" s="153"/>
      <c r="G8" s="19"/>
      <c r="H8" s="19"/>
      <c r="I8" s="19"/>
      <c r="J8" s="19"/>
      <c r="K8" s="19"/>
      <c r="L8" s="1"/>
      <c r="M8" s="1"/>
      <c r="N8" s="1"/>
      <c r="O8" s="1"/>
      <c r="P8" s="1"/>
    </row>
    <row r="9" spans="1:24" ht="21" customHeight="1">
      <c r="A9" s="154" t="str">
        <f ca="1">Команды!A9</f>
        <v>ИТОГОВЫЙ ПРОТОКОЛ</v>
      </c>
      <c r="B9" s="88"/>
      <c r="C9" s="88"/>
      <c r="D9" s="88"/>
      <c r="E9" s="88"/>
      <c r="F9" s="155"/>
      <c r="G9" s="21"/>
      <c r="H9" s="21"/>
      <c r="I9" s="21"/>
      <c r="J9" s="21"/>
      <c r="K9" s="21"/>
      <c r="L9" s="1"/>
      <c r="M9" s="1"/>
      <c r="N9" s="1"/>
      <c r="O9" s="1"/>
      <c r="P9" s="1"/>
    </row>
    <row r="10" spans="1:24" ht="15" customHeight="1">
      <c r="A10" s="175" t="str">
        <f ca="1">Команды!A10</f>
        <v>№</v>
      </c>
      <c r="B10" s="171" t="str">
        <f ca="1">Команды!B10</f>
        <v xml:space="preserve">Руководитель
(Ф.И.О., регион) </v>
      </c>
      <c r="C10" s="171" t="str">
        <f ca="1">Команды!C10</f>
        <v>Маршрут</v>
      </c>
      <c r="D10" s="169" t="str">
        <f ca="1">Команды!D10</f>
        <v xml:space="preserve">КС </v>
      </c>
      <c r="E10" s="170"/>
      <c r="F10" s="164" t="str">
        <f ca="1">Команды!F10</f>
        <v>Сроки</v>
      </c>
      <c r="G10" s="90" t="s">
        <v>23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174"/>
    </row>
    <row r="11" spans="1:24" s="50" customFormat="1" ht="38.25" customHeight="1">
      <c r="A11" s="176"/>
      <c r="B11" s="172"/>
      <c r="C11" s="172"/>
      <c r="D11" s="165" t="str">
        <f ca="1">Команды!D11</f>
        <v>заявл.</v>
      </c>
      <c r="E11" s="165" t="str">
        <f ca="1">Команды!E11</f>
        <v>факт.</v>
      </c>
      <c r="F11" s="168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174"/>
    </row>
    <row r="12" spans="1:24" s="50" customFormat="1" ht="13.5" customHeight="1">
      <c r="A12" s="176"/>
      <c r="B12" s="172"/>
      <c r="C12" s="172"/>
      <c r="D12" s="166"/>
      <c r="E12" s="166"/>
      <c r="F12" s="168"/>
      <c r="G12" s="164" t="s">
        <v>43</v>
      </c>
      <c r="H12" s="163" t="s">
        <v>42</v>
      </c>
      <c r="I12" s="164" t="s">
        <v>10</v>
      </c>
      <c r="J12" s="164" t="s">
        <v>35</v>
      </c>
      <c r="K12" s="164" t="s">
        <v>36</v>
      </c>
      <c r="L12" s="127" t="str">
        <f ca="1">Судьи!B5</f>
        <v>Андрушевич Алексей Юрьевич</v>
      </c>
      <c r="M12" s="127" t="str">
        <f ca="1">Судьи!B6</f>
        <v>Анохин  Алексей Алексеевич</v>
      </c>
      <c r="N12" s="127" t="str">
        <f ca="1">Судьи!B7</f>
        <v>Боголюбов Дмитрий Петрович </v>
      </c>
      <c r="O12" s="127" t="str">
        <f ca="1">Судьи!B8</f>
        <v>Васильев Юрий Константинович</v>
      </c>
      <c r="P12" s="127" t="str">
        <f ca="1">Судьи!B9</f>
        <v>Иванченко Ярослав Игоревич</v>
      </c>
      <c r="Q12" s="127" t="str">
        <f ca="1">Судьи!B10</f>
        <v>Канищев  Евгений Алексеевич</v>
      </c>
      <c r="R12" s="127" t="str">
        <f ca="1">Судьи!B11</f>
        <v>Кривошеев Олег Владимирович</v>
      </c>
      <c r="S12" s="127" t="str">
        <f ca="1">Судьи!B12</f>
        <v>Певцов Дмитрий Викторович </v>
      </c>
      <c r="T12" s="127" t="str">
        <f ca="1">Судьи!B13</f>
        <v>Соколов Владимир Анатольевич </v>
      </c>
      <c r="U12" s="127" t="str">
        <f ca="1">Судьи!B14</f>
        <v>Фефелов Александр Викторович </v>
      </c>
      <c r="V12" s="127" t="str">
        <f ca="1">Судьи!B15</f>
        <v>Юхименко  Дмитрий Иванович</v>
      </c>
      <c r="W12" s="127">
        <f ca="1">Судьи!B16</f>
        <v>0</v>
      </c>
      <c r="X12" s="127">
        <f ca="1">Судьи!B17</f>
        <v>0</v>
      </c>
    </row>
    <row r="13" spans="1:24" s="49" customFormat="1" ht="55.9" customHeight="1">
      <c r="A13" s="177"/>
      <c r="B13" s="173"/>
      <c r="C13" s="173"/>
      <c r="D13" s="167"/>
      <c r="E13" s="167"/>
      <c r="F13" s="141"/>
      <c r="G13" s="141"/>
      <c r="H13" s="143"/>
      <c r="I13" s="141"/>
      <c r="J13" s="141"/>
      <c r="K13" s="141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</row>
    <row r="14" spans="1:24" s="4" customFormat="1" ht="21.75" customHeight="1">
      <c r="A14" s="51"/>
      <c r="B14" s="52"/>
      <c r="C14" s="53" t="str">
        <f ca="1">Команды!C14</f>
        <v>Маршруты 5 к.с.</v>
      </c>
      <c r="D14" s="161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W14" s="80"/>
      <c r="X14" s="54"/>
    </row>
    <row r="15" spans="1:24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28">
        <f ca="1">H15/Судьи!$B$2</f>
        <v>3.6666666666666665</v>
      </c>
      <c r="H15" s="25">
        <f t="shared" ref="H15:H20" si="0">I15-J15-K15</f>
        <v>33</v>
      </c>
      <c r="I15" s="24">
        <f>SUM(L15:W15)</f>
        <v>41</v>
      </c>
      <c r="J15" s="24">
        <f>MIN(L15:W15)</f>
        <v>0</v>
      </c>
      <c r="K15" s="24">
        <f>MAX(L15:W15)</f>
        <v>8</v>
      </c>
      <c r="L15" s="23">
        <f ca="1">'С-1'!J15</f>
        <v>0</v>
      </c>
      <c r="M15" s="23">
        <f ca="1">'С-2'!J15</f>
        <v>2</v>
      </c>
      <c r="N15" s="23">
        <f ca="1">'С-3'!J15</f>
        <v>1</v>
      </c>
      <c r="O15" s="23">
        <f ca="1">'С-4'!J15</f>
        <v>6</v>
      </c>
      <c r="P15" s="23">
        <f ca="1">'С-5'!J15</f>
        <v>4</v>
      </c>
      <c r="Q15" s="23">
        <f ca="1">'С-6'!J15</f>
        <v>0</v>
      </c>
      <c r="R15" s="23">
        <f ca="1">'С-7'!J15</f>
        <v>3</v>
      </c>
      <c r="S15" s="23">
        <f ca="1">'С-8'!J15</f>
        <v>8</v>
      </c>
      <c r="T15" s="23">
        <f ca="1">'С-9'!J15</f>
        <v>8</v>
      </c>
      <c r="U15" s="23">
        <f ca="1">'С-10'!J15</f>
        <v>3</v>
      </c>
      <c r="V15" s="23">
        <f ca="1">'С-11'!J15</f>
        <v>6</v>
      </c>
      <c r="W15" s="23"/>
      <c r="X15" s="23"/>
    </row>
    <row r="16" spans="1:24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28">
        <f ca="1">H16/Судьи!$B$2</f>
        <v>5.5555555555555554</v>
      </c>
      <c r="H16" s="25">
        <f t="shared" si="0"/>
        <v>50</v>
      </c>
      <c r="I16" s="24">
        <f t="shared" ref="I16:I21" si="1">SUM(L16:W16)</f>
        <v>62</v>
      </c>
      <c r="J16" s="24">
        <f t="shared" ref="J16:J21" si="2">MIN(L16:W16)</f>
        <v>3</v>
      </c>
      <c r="K16" s="24">
        <f t="shared" ref="K16:K21" si="3">MAX(L16:W16)</f>
        <v>9</v>
      </c>
      <c r="L16" s="23">
        <f ca="1">'С-1'!J16</f>
        <v>3</v>
      </c>
      <c r="M16" s="23">
        <f ca="1">'С-2'!J16</f>
        <v>7</v>
      </c>
      <c r="N16" s="23">
        <f ca="1">'С-3'!J16</f>
        <v>4</v>
      </c>
      <c r="O16" s="23">
        <f ca="1">'С-4'!J16</f>
        <v>8</v>
      </c>
      <c r="P16" s="23">
        <f ca="1">'С-5'!J16</f>
        <v>8</v>
      </c>
      <c r="Q16" s="23">
        <f ca="1">'С-6'!J16</f>
        <v>4</v>
      </c>
      <c r="R16" s="23">
        <f ca="1">'С-7'!J16</f>
        <v>8</v>
      </c>
      <c r="S16" s="23">
        <f ca="1">'С-8'!J16</f>
        <v>9</v>
      </c>
      <c r="T16" s="23">
        <f ca="1">'С-9'!J16</f>
        <v>3</v>
      </c>
      <c r="U16" s="23">
        <f ca="1">'С-10'!J16</f>
        <v>5</v>
      </c>
      <c r="V16" s="23">
        <f ca="1">'С-11'!J16</f>
        <v>3</v>
      </c>
      <c r="W16" s="23"/>
      <c r="X16" s="23"/>
    </row>
    <row r="17" spans="1:24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28">
        <f ca="1">H17/Судьи!$B$2</f>
        <v>7.2222222222222223</v>
      </c>
      <c r="H17" s="25">
        <f t="shared" si="0"/>
        <v>65</v>
      </c>
      <c r="I17" s="24">
        <f t="shared" si="1"/>
        <v>80</v>
      </c>
      <c r="J17" s="24">
        <f t="shared" si="2"/>
        <v>3</v>
      </c>
      <c r="K17" s="24">
        <f t="shared" si="3"/>
        <v>12</v>
      </c>
      <c r="L17" s="23">
        <f ca="1">'С-1'!J17</f>
        <v>12</v>
      </c>
      <c r="M17" s="23">
        <f ca="1">'С-2'!J17</f>
        <v>3</v>
      </c>
      <c r="N17" s="23">
        <f ca="1">'С-3'!J17</f>
        <v>10</v>
      </c>
      <c r="O17" s="23">
        <f ca="1">'С-4'!J17</f>
        <v>6</v>
      </c>
      <c r="P17" s="23">
        <f ca="1">'С-5'!J17</f>
        <v>8</v>
      </c>
      <c r="Q17" s="23">
        <f ca="1">'С-6'!J17</f>
        <v>11</v>
      </c>
      <c r="R17" s="23">
        <f ca="1">'С-7'!J17</f>
        <v>9</v>
      </c>
      <c r="S17" s="23">
        <f ca="1">'С-8'!J17</f>
        <v>8</v>
      </c>
      <c r="T17" s="23">
        <f ca="1">'С-9'!J17</f>
        <v>3</v>
      </c>
      <c r="U17" s="23">
        <f ca="1">'С-10'!J17</f>
        <v>7</v>
      </c>
      <c r="V17" s="23">
        <f ca="1">'С-11'!J17</f>
        <v>3</v>
      </c>
      <c r="W17" s="23"/>
      <c r="X17" s="23"/>
    </row>
    <row r="18" spans="1:24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28">
        <f ca="1">H18/Судьи!$B$2</f>
        <v>4.5555555555555554</v>
      </c>
      <c r="H18" s="25">
        <f t="shared" si="0"/>
        <v>41</v>
      </c>
      <c r="I18" s="24">
        <f t="shared" si="1"/>
        <v>49</v>
      </c>
      <c r="J18" s="24">
        <f t="shared" si="2"/>
        <v>0</v>
      </c>
      <c r="K18" s="24">
        <f t="shared" si="3"/>
        <v>8</v>
      </c>
      <c r="L18" s="23">
        <f ca="1">'С-1'!J18</f>
        <v>0</v>
      </c>
      <c r="M18" s="23">
        <f ca="1">'С-2'!J18</f>
        <v>2</v>
      </c>
      <c r="N18" s="23">
        <f ca="1">'С-3'!J18</f>
        <v>2</v>
      </c>
      <c r="O18" s="23">
        <f ca="1">'С-4'!J18</f>
        <v>8</v>
      </c>
      <c r="P18" s="23">
        <f ca="1">'С-5'!J18</f>
        <v>4</v>
      </c>
      <c r="Q18" s="23">
        <f ca="1">'С-6'!J18</f>
        <v>3</v>
      </c>
      <c r="R18" s="23">
        <f ca="1">'С-7'!J18</f>
        <v>3</v>
      </c>
      <c r="S18" s="23">
        <f ca="1">'С-8'!J18</f>
        <v>8</v>
      </c>
      <c r="T18" s="23">
        <f ca="1">'С-9'!J18</f>
        <v>8</v>
      </c>
      <c r="U18" s="23">
        <f ca="1">'С-10'!J18</f>
        <v>3</v>
      </c>
      <c r="V18" s="23">
        <f ca="1">'С-11'!J18</f>
        <v>8</v>
      </c>
      <c r="W18" s="23"/>
      <c r="X18" s="23"/>
    </row>
    <row r="19" spans="1:24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28">
        <f ca="1">H19/Судьи!$B$2</f>
        <v>12.777777777777779</v>
      </c>
      <c r="H19" s="25">
        <f t="shared" si="0"/>
        <v>115</v>
      </c>
      <c r="I19" s="24">
        <f t="shared" si="1"/>
        <v>139</v>
      </c>
      <c r="J19" s="24">
        <f t="shared" si="2"/>
        <v>4</v>
      </c>
      <c r="K19" s="24">
        <f t="shared" si="3"/>
        <v>20</v>
      </c>
      <c r="L19" s="23">
        <f ca="1">'С-1'!J19</f>
        <v>4</v>
      </c>
      <c r="M19" s="23">
        <f ca="1">'С-2'!J19</f>
        <v>9</v>
      </c>
      <c r="N19" s="23">
        <f ca="1">'С-3'!J19</f>
        <v>10</v>
      </c>
      <c r="O19" s="23">
        <f ca="1">'С-4'!J19</f>
        <v>16</v>
      </c>
      <c r="P19" s="23">
        <f ca="1">'С-5'!J19</f>
        <v>18</v>
      </c>
      <c r="Q19" s="23">
        <f ca="1">'С-6'!J19</f>
        <v>13</v>
      </c>
      <c r="R19" s="23">
        <f ca="1">'С-7'!J19</f>
        <v>16</v>
      </c>
      <c r="S19" s="23">
        <f ca="1">'С-8'!J19</f>
        <v>12</v>
      </c>
      <c r="T19" s="23">
        <f ca="1">'С-9'!J19</f>
        <v>14</v>
      </c>
      <c r="U19" s="23">
        <f ca="1">'С-10'!J19</f>
        <v>7</v>
      </c>
      <c r="V19" s="23">
        <f ca="1">'С-11'!J19</f>
        <v>20</v>
      </c>
      <c r="W19" s="23"/>
      <c r="X19" s="23"/>
    </row>
    <row r="20" spans="1:24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28">
        <f ca="1">H20/Судьи!$B$2</f>
        <v>6</v>
      </c>
      <c r="H20" s="25">
        <f t="shared" si="0"/>
        <v>54</v>
      </c>
      <c r="I20" s="24">
        <f t="shared" si="1"/>
        <v>75</v>
      </c>
      <c r="J20" s="24">
        <f t="shared" si="2"/>
        <v>3</v>
      </c>
      <c r="K20" s="24">
        <f>MAX(L20:W20)</f>
        <v>18</v>
      </c>
      <c r="L20" s="23">
        <f ca="1">'С-1'!J20</f>
        <v>4</v>
      </c>
      <c r="M20" s="23">
        <f ca="1">'С-2'!J20</f>
        <v>8</v>
      </c>
      <c r="N20" s="23">
        <f ca="1">'С-3'!J20</f>
        <v>6</v>
      </c>
      <c r="O20" s="23">
        <f ca="1">'С-4'!J20</f>
        <v>6</v>
      </c>
      <c r="P20" s="23">
        <f ca="1">'С-5'!J20</f>
        <v>18</v>
      </c>
      <c r="Q20" s="23">
        <f ca="1">'С-6'!J20</f>
        <v>6</v>
      </c>
      <c r="R20" s="23">
        <f ca="1">'С-7'!J20</f>
        <v>5</v>
      </c>
      <c r="S20" s="23">
        <f ca="1">'С-8'!J20</f>
        <v>12</v>
      </c>
      <c r="T20" s="23">
        <f ca="1">'С-9'!J20</f>
        <v>3</v>
      </c>
      <c r="U20" s="23">
        <f ca="1">'С-10'!J20</f>
        <v>4</v>
      </c>
      <c r="V20" s="23">
        <f ca="1">'С-11'!J20</f>
        <v>3</v>
      </c>
      <c r="W20" s="23"/>
      <c r="X20" s="23"/>
    </row>
    <row r="21" spans="1:24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28">
        <f ca="1">H21/Судьи!$B$2</f>
        <v>9.4444444444444446</v>
      </c>
      <c r="H21" s="25">
        <f>I21-J21-K21</f>
        <v>85</v>
      </c>
      <c r="I21" s="24">
        <f t="shared" si="1"/>
        <v>107</v>
      </c>
      <c r="J21" s="24">
        <f t="shared" si="2"/>
        <v>4</v>
      </c>
      <c r="K21" s="24">
        <f t="shared" si="3"/>
        <v>18</v>
      </c>
      <c r="L21" s="23">
        <f ca="1">'С-1'!J21</f>
        <v>4</v>
      </c>
      <c r="M21" s="23">
        <f ca="1">'С-2'!J21</f>
        <v>8</v>
      </c>
      <c r="N21" s="23">
        <f ca="1">'С-3'!J21</f>
        <v>9</v>
      </c>
      <c r="O21" s="23">
        <f ca="1">'С-4'!J21</f>
        <v>8</v>
      </c>
      <c r="P21" s="23">
        <f ca="1">'С-5'!J21</f>
        <v>18</v>
      </c>
      <c r="Q21" s="23">
        <f ca="1">'С-6'!J21</f>
        <v>15</v>
      </c>
      <c r="R21" s="23">
        <f ca="1">'С-7'!J21</f>
        <v>10</v>
      </c>
      <c r="S21" s="23">
        <f ca="1">'С-8'!J21</f>
        <v>10</v>
      </c>
      <c r="T21" s="23">
        <f ca="1">'С-9'!J21</f>
        <v>9</v>
      </c>
      <c r="U21" s="23">
        <f ca="1">'С-10'!J21</f>
        <v>7</v>
      </c>
      <c r="V21" s="23">
        <f ca="1">'С-11'!J21</f>
        <v>9</v>
      </c>
      <c r="W21" s="23"/>
      <c r="X21" s="23"/>
    </row>
    <row r="22" spans="1:24" ht="31.5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28">
        <f ca="1">H22/Судьи!$B$2</f>
        <v>0.77777777777777779</v>
      </c>
      <c r="H22" s="25">
        <f>I22-J22-K22</f>
        <v>7</v>
      </c>
      <c r="I22" s="24">
        <f>SUM(L22:W22)</f>
        <v>2</v>
      </c>
      <c r="J22" s="24">
        <f>MIN(L22:W22)</f>
        <v>-14</v>
      </c>
      <c r="K22" s="24">
        <f>MAX(L22:W22)</f>
        <v>9</v>
      </c>
      <c r="L22" s="23">
        <f ca="1">'С-1'!J22</f>
        <v>5</v>
      </c>
      <c r="M22" s="23">
        <f ca="1">'С-2'!J22</f>
        <v>2</v>
      </c>
      <c r="N22" s="23">
        <f ca="1">'С-3'!J22</f>
        <v>3</v>
      </c>
      <c r="O22" s="23">
        <f ca="1">'С-4'!J22</f>
        <v>2</v>
      </c>
      <c r="P22" s="23">
        <f ca="1">'С-5'!J26</f>
        <v>0</v>
      </c>
      <c r="Q22" s="23">
        <f ca="1">'С-6'!J26</f>
        <v>0</v>
      </c>
      <c r="R22" s="23">
        <f ca="1">'С-7'!J22</f>
        <v>3</v>
      </c>
      <c r="S22" s="23">
        <f ca="1">'С-8'!J22</f>
        <v>9</v>
      </c>
      <c r="T22" s="23">
        <f ca="1">'С-9'!J22</f>
        <v>-14</v>
      </c>
      <c r="U22" s="23">
        <f ca="1">'С-10'!J22</f>
        <v>6</v>
      </c>
      <c r="V22" s="23">
        <f ca="1">'С-11'!J22</f>
        <v>-14</v>
      </c>
      <c r="W22" s="23"/>
      <c r="X22" s="23"/>
    </row>
    <row r="23" spans="1:24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28">
        <f ca="1">H23/Судьи!$B$2</f>
        <v>2.3333333333333335</v>
      </c>
      <c r="H23" s="25">
        <f>I23-J23-K23</f>
        <v>21</v>
      </c>
      <c r="I23" s="24">
        <f>SUM(L23:W23)</f>
        <v>27</v>
      </c>
      <c r="J23" s="24">
        <f>MIN(L23:W23)</f>
        <v>0</v>
      </c>
      <c r="K23" s="24">
        <f>MAX(L23:W23)</f>
        <v>6</v>
      </c>
      <c r="L23" s="23">
        <f ca="1">'С-1'!J23</f>
        <v>0</v>
      </c>
      <c r="M23" s="23">
        <f ca="1">'С-2'!J23</f>
        <v>2</v>
      </c>
      <c r="N23" s="23">
        <f ca="1">'С-3'!J23</f>
        <v>0</v>
      </c>
      <c r="O23" s="23">
        <f ca="1">'С-4'!J23</f>
        <v>6</v>
      </c>
      <c r="P23" s="23">
        <f ca="1">'С-5'!J27</f>
        <v>0</v>
      </c>
      <c r="Q23" s="23">
        <f ca="1">'С-6'!J27</f>
        <v>0</v>
      </c>
      <c r="R23" s="23">
        <f ca="1">'С-7'!J23</f>
        <v>0</v>
      </c>
      <c r="S23" s="23">
        <f ca="1">'С-8'!J23</f>
        <v>6</v>
      </c>
      <c r="T23" s="23">
        <f ca="1">'С-9'!J23</f>
        <v>6</v>
      </c>
      <c r="U23" s="23">
        <f ca="1">'С-10'!J23</f>
        <v>2</v>
      </c>
      <c r="V23" s="23">
        <f ca="1">'С-11'!J23</f>
        <v>5</v>
      </c>
      <c r="W23" s="23"/>
      <c r="X23" s="23"/>
    </row>
    <row r="24" spans="1:24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28">
        <f ca="1">H24/Судьи!$B$2</f>
        <v>5.1111111111111107</v>
      </c>
      <c r="H24" s="25">
        <f>I24-J24-K24</f>
        <v>46</v>
      </c>
      <c r="I24" s="24">
        <f>SUM(L24:W24)</f>
        <v>60</v>
      </c>
      <c r="J24" s="24">
        <f>MIN(L24:W24)</f>
        <v>0</v>
      </c>
      <c r="K24" s="24">
        <f>MAX(L24:W24)</f>
        <v>14</v>
      </c>
      <c r="L24" s="23">
        <f ca="1">'С-1'!J24</f>
        <v>2</v>
      </c>
      <c r="M24" s="23">
        <f ca="1">'С-2'!J24</f>
        <v>2</v>
      </c>
      <c r="N24" s="23">
        <f ca="1">'С-3'!J24</f>
        <v>3</v>
      </c>
      <c r="O24" s="23">
        <f ca="1">'С-4'!J24</f>
        <v>6</v>
      </c>
      <c r="P24" s="23">
        <f ca="1">'С-5'!J28</f>
        <v>0</v>
      </c>
      <c r="Q24" s="23">
        <f ca="1">'С-6'!J28</f>
        <v>0</v>
      </c>
      <c r="R24" s="23">
        <f ca="1">'С-7'!J24</f>
        <v>9</v>
      </c>
      <c r="S24" s="23">
        <f ca="1">'С-8'!J24</f>
        <v>7</v>
      </c>
      <c r="T24" s="23">
        <f ca="1">'С-9'!J24</f>
        <v>14</v>
      </c>
      <c r="U24" s="23">
        <f ca="1">'С-10'!J24</f>
        <v>3</v>
      </c>
      <c r="V24" s="23">
        <f ca="1">'С-11'!J24</f>
        <v>14</v>
      </c>
      <c r="W24" s="23"/>
      <c r="X24" s="23"/>
    </row>
    <row r="25" spans="1:24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28">
        <f ca="1">H25/Судьи!$B$2</f>
        <v>7.5555555555555554</v>
      </c>
      <c r="H25" s="25">
        <f>I25-J25-K25</f>
        <v>68</v>
      </c>
      <c r="I25" s="24">
        <f>SUM(L25:W25)</f>
        <v>82</v>
      </c>
      <c r="J25" s="24">
        <f>MIN(L25:W25)</f>
        <v>0</v>
      </c>
      <c r="K25" s="24">
        <f>MAX(L25:W25)</f>
        <v>14</v>
      </c>
      <c r="L25" s="23">
        <f ca="1">'С-1'!J25</f>
        <v>4</v>
      </c>
      <c r="M25" s="23">
        <f ca="1">'С-2'!J25</f>
        <v>5</v>
      </c>
      <c r="N25" s="23">
        <f ca="1">'С-3'!J25</f>
        <v>7</v>
      </c>
      <c r="O25" s="23">
        <f ca="1">'С-4'!J25</f>
        <v>10</v>
      </c>
      <c r="P25" s="23">
        <f ca="1">'С-5'!J29</f>
        <v>0</v>
      </c>
      <c r="Q25" s="23">
        <f ca="1">'С-6'!J29</f>
        <v>0</v>
      </c>
      <c r="R25" s="23">
        <f ca="1">'С-7'!J25</f>
        <v>12</v>
      </c>
      <c r="S25" s="23">
        <f ca="1">'С-8'!J25</f>
        <v>10</v>
      </c>
      <c r="T25" s="23">
        <f ca="1">'С-9'!J25</f>
        <v>14</v>
      </c>
      <c r="U25" s="23">
        <f ca="1">'С-10'!J25</f>
        <v>6</v>
      </c>
      <c r="V25" s="23">
        <f ca="1">'С-11'!J25</f>
        <v>14</v>
      </c>
      <c r="W25" s="23"/>
      <c r="X25" s="23"/>
    </row>
    <row r="27" spans="1:24" ht="18">
      <c r="B27" s="6" t="s">
        <v>12</v>
      </c>
      <c r="C27" s="39" t="str">
        <f ca="1">Судьи!C5</f>
        <v>Андрушевич А.Ю. (Украина, Днепропетровск, С2К, МС)</v>
      </c>
      <c r="D27" s="41"/>
    </row>
    <row r="28" spans="1:24" ht="15">
      <c r="C28" s="39" t="str">
        <f ca="1">Судьи!C6</f>
        <v>Анохин А.А. (Россия, Москва, С1К, 1р)</v>
      </c>
      <c r="D28" s="41"/>
    </row>
    <row r="29" spans="1:24" ht="15">
      <c r="C29" s="39" t="str">
        <f ca="1">Судьи!C7</f>
        <v>Боголюбов Д.П. (Россия, Москва, С1К, КМС)</v>
      </c>
      <c r="D29" s="41"/>
    </row>
    <row r="30" spans="1:24" ht="15">
      <c r="C30" s="39" t="str">
        <f ca="1">Судьи!C8</f>
        <v>Васильев Ю.К. (Украина, Харьков, СНК, МС)</v>
      </c>
      <c r="D30" s="41"/>
    </row>
    <row r="31" spans="1:24" ht="15">
      <c r="C31" s="39" t="str">
        <f ca="1">Судьи!C9</f>
        <v>Иванченко Я.И. (Украина, Кривой Рог, С2К, МС)</v>
      </c>
      <c r="D31" s="41"/>
    </row>
    <row r="32" spans="1:24" ht="15">
      <c r="C32" s="39" t="str">
        <f ca="1">Судьи!C10</f>
        <v>Канищев Е.А. (Украина, Харьков, С1К, МС)</v>
      </c>
      <c r="D32" s="41"/>
    </row>
    <row r="33" spans="2:6" ht="15">
      <c r="C33" s="39" t="str">
        <f ca="1">Судьи!C11</f>
        <v>Кривошеев О.В. (Украина, Харьков, С1К, МС)</v>
      </c>
      <c r="D33" s="41"/>
    </row>
    <row r="34" spans="2:6" ht="15">
      <c r="C34" s="39" t="str">
        <f ca="1">Судьи!C12</f>
        <v>Певцов Д.В. (Украина, Днепропетровск, С1К, МС)</v>
      </c>
      <c r="D34" s="41"/>
    </row>
    <row r="35" spans="2:6" ht="15">
      <c r="C35" s="39" t="str">
        <f ca="1">Судьи!C13</f>
        <v>Соколов В.А. (Украина, Киев, СМК, МС)</v>
      </c>
      <c r="D35" s="41"/>
    </row>
    <row r="36" spans="2:6" ht="15">
      <c r="C36" s="39" t="str">
        <f ca="1">Судьи!C14</f>
        <v>Фефелов А.В. (РФ, Раменское, С1К, 1р )</v>
      </c>
      <c r="D36" s="41"/>
    </row>
    <row r="37" spans="2:6" ht="15">
      <c r="C37" s="39" t="str">
        <f ca="1">Судьи!C15</f>
        <v>Юхименко  Д.И. (Украина, Кременчуг, СНК, МС)</v>
      </c>
      <c r="D37" s="41"/>
    </row>
    <row r="38" spans="2:6" ht="15">
      <c r="C38" s="39"/>
      <c r="D38" s="41"/>
    </row>
    <row r="39" spans="2:6" ht="15">
      <c r="C39" s="39"/>
    </row>
    <row r="41" spans="2:6" ht="15">
      <c r="B41" s="39" t="s">
        <v>45</v>
      </c>
      <c r="C41" s="39" t="str">
        <f ca="1">Судьи!B20</f>
        <v>Васильев Ю.К. (Украина, Харьков, СНК, МС)</v>
      </c>
      <c r="D41" s="40"/>
    </row>
    <row r="42" spans="2:6" ht="15">
      <c r="B42" s="39" t="s">
        <v>46</v>
      </c>
      <c r="C42" s="39" t="str">
        <f ca="1">Судьи!B21</f>
        <v>Голубев А.В. (Украина, Харьков, С2К, МС)</v>
      </c>
      <c r="D42" s="40"/>
    </row>
    <row r="43" spans="2:6" ht="15">
      <c r="B43" s="39" t="s">
        <v>51</v>
      </c>
      <c r="C43" s="39" t="str">
        <f ca="1">Судьи!B22</f>
        <v>Борискин В.Н. (Украина, Харьков, СНК, МС)</v>
      </c>
      <c r="D43" s="40"/>
    </row>
    <row r="46" spans="2:6">
      <c r="F46" s="7"/>
    </row>
  </sheetData>
  <mergeCells count="38">
    <mergeCell ref="A7:B7"/>
    <mergeCell ref="C7:F7"/>
    <mergeCell ref="A6:B6"/>
    <mergeCell ref="C6:F6"/>
    <mergeCell ref="A1:B4"/>
    <mergeCell ref="C1:F4"/>
    <mergeCell ref="A5:B5"/>
    <mergeCell ref="C5:F5"/>
    <mergeCell ref="A8:B8"/>
    <mergeCell ref="C8:F8"/>
    <mergeCell ref="K12:K13"/>
    <mergeCell ref="C10:C13"/>
    <mergeCell ref="G10:X11"/>
    <mergeCell ref="X12:X13"/>
    <mergeCell ref="A10:A13"/>
    <mergeCell ref="B10:B13"/>
    <mergeCell ref="W12:W13"/>
    <mergeCell ref="S12:S13"/>
    <mergeCell ref="V12:V13"/>
    <mergeCell ref="A9:F9"/>
    <mergeCell ref="J12:J13"/>
    <mergeCell ref="F10:F13"/>
    <mergeCell ref="E11:E13"/>
    <mergeCell ref="D10:E10"/>
    <mergeCell ref="U12:U13"/>
    <mergeCell ref="T12:T13"/>
    <mergeCell ref="Q12:Q13"/>
    <mergeCell ref="R12:R13"/>
    <mergeCell ref="D14:P14"/>
    <mergeCell ref="M12:M13"/>
    <mergeCell ref="O12:O13"/>
    <mergeCell ref="P12:P13"/>
    <mergeCell ref="H12:H13"/>
    <mergeCell ref="L12:L13"/>
    <mergeCell ref="I12:I13"/>
    <mergeCell ref="D11:D13"/>
    <mergeCell ref="N12:N13"/>
    <mergeCell ref="G12:G13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Y46"/>
  <sheetViews>
    <sheetView topLeftCell="B16" zoomScale="75" zoomScaleNormal="100" workbookViewId="0">
      <selection activeCell="G15" sqref="G15"/>
    </sheetView>
  </sheetViews>
  <sheetFormatPr defaultRowHeight="12.75"/>
  <cols>
    <col min="1" max="1" width="3.7109375" customWidth="1"/>
    <col min="2" max="2" width="29" customWidth="1"/>
    <col min="3" max="3" width="32.85546875" customWidth="1"/>
    <col min="4" max="4" width="7.140625" bestFit="1" customWidth="1"/>
    <col min="5" max="5" width="7.140625" customWidth="1"/>
    <col min="6" max="11" width="13.7109375" customWidth="1"/>
    <col min="12" max="16" width="9.85546875" customWidth="1"/>
    <col min="17" max="24" width="9.85546875" style="1" customWidth="1"/>
    <col min="25" max="16384" width="9.140625" style="1"/>
  </cols>
  <sheetData>
    <row r="1" spans="1:25" ht="12.75" customHeight="1">
      <c r="A1" s="145" t="s">
        <v>0</v>
      </c>
      <c r="B1" s="146"/>
      <c r="C1" s="148" t="str">
        <f ca="1">Команды!C1</f>
        <v>Международная федерация спортивного туризма</v>
      </c>
      <c r="D1" s="148"/>
      <c r="E1" s="149"/>
      <c r="F1" s="150"/>
      <c r="G1" s="22"/>
      <c r="H1" s="22"/>
      <c r="I1" s="22"/>
      <c r="J1" s="22"/>
      <c r="K1" s="22"/>
      <c r="L1" s="14"/>
      <c r="M1" s="14"/>
      <c r="N1" s="14"/>
      <c r="O1" s="14"/>
      <c r="P1" s="14"/>
    </row>
    <row r="2" spans="1:25" ht="12.75" customHeight="1">
      <c r="A2" s="147"/>
      <c r="B2" s="94"/>
      <c r="C2" s="125"/>
      <c r="D2" s="125"/>
      <c r="E2" s="125"/>
      <c r="F2" s="151"/>
      <c r="G2" s="18"/>
      <c r="H2" s="18"/>
      <c r="I2" s="18"/>
      <c r="J2" s="18"/>
      <c r="K2" s="18"/>
      <c r="L2" s="1"/>
      <c r="M2" s="1"/>
      <c r="N2" s="1"/>
      <c r="O2" s="1"/>
      <c r="P2" s="1"/>
    </row>
    <row r="3" spans="1:25" ht="12.75" customHeight="1">
      <c r="A3" s="147"/>
      <c r="B3" s="94"/>
      <c r="C3" s="125"/>
      <c r="D3" s="125"/>
      <c r="E3" s="125"/>
      <c r="F3" s="151"/>
      <c r="G3" s="18"/>
      <c r="H3" s="18"/>
      <c r="I3" s="18"/>
      <c r="J3" s="18"/>
      <c r="K3" s="18"/>
      <c r="L3" s="1"/>
      <c r="M3" s="1"/>
      <c r="N3" s="1"/>
      <c r="O3" s="1"/>
      <c r="P3" s="1"/>
    </row>
    <row r="4" spans="1:25" ht="12.75" customHeight="1">
      <c r="A4" s="147"/>
      <c r="B4" s="94"/>
      <c r="C4" s="125"/>
      <c r="D4" s="125"/>
      <c r="E4" s="125"/>
      <c r="F4" s="151"/>
      <c r="G4" s="18"/>
      <c r="H4" s="18"/>
      <c r="I4" s="18"/>
      <c r="J4" s="18"/>
      <c r="K4" s="18"/>
      <c r="L4" s="1"/>
      <c r="M4" s="1"/>
      <c r="N4" s="1"/>
      <c r="O4" s="1"/>
      <c r="P4" s="1"/>
    </row>
    <row r="5" spans="1:25" ht="15.75">
      <c r="A5" s="152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153"/>
      <c r="G5" s="19"/>
      <c r="H5" s="19"/>
      <c r="I5" s="19"/>
      <c r="J5" s="19"/>
      <c r="K5" s="19"/>
      <c r="L5" s="1"/>
      <c r="M5" s="1"/>
      <c r="N5" s="1"/>
      <c r="O5" s="1"/>
      <c r="P5" s="1"/>
    </row>
    <row r="6" spans="1:25" ht="16.5" customHeight="1">
      <c r="A6" s="152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56"/>
      <c r="G6" s="20"/>
      <c r="H6" s="20"/>
      <c r="I6" s="20"/>
      <c r="J6" s="20"/>
      <c r="K6" s="20"/>
      <c r="L6" s="1"/>
      <c r="M6" s="1"/>
      <c r="N6" s="1"/>
      <c r="O6" s="1"/>
      <c r="P6" s="1"/>
    </row>
    <row r="7" spans="1:25" ht="15.75">
      <c r="A7" s="152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153"/>
      <c r="G7" s="19"/>
      <c r="H7" s="19"/>
      <c r="I7" s="19"/>
      <c r="J7" s="19"/>
      <c r="K7" s="19"/>
      <c r="L7" s="1"/>
      <c r="M7" s="1"/>
      <c r="N7" s="1"/>
      <c r="O7" s="1"/>
      <c r="P7" s="1"/>
    </row>
    <row r="8" spans="1:25" ht="15.75">
      <c r="A8" s="152" t="str">
        <f ca="1">Команды!A8</f>
        <v>ПОКАЗАТЕЛЬ</v>
      </c>
      <c r="B8" s="93"/>
      <c r="C8" s="93" t="s">
        <v>9</v>
      </c>
      <c r="D8" s="93"/>
      <c r="E8" s="93"/>
      <c r="F8" s="153"/>
      <c r="G8" s="19"/>
      <c r="H8" s="19"/>
      <c r="I8" s="19"/>
      <c r="J8" s="19"/>
      <c r="K8" s="19"/>
      <c r="L8" s="1"/>
      <c r="M8" s="1"/>
      <c r="N8" s="1"/>
      <c r="O8" s="1"/>
      <c r="P8" s="1"/>
    </row>
    <row r="9" spans="1:25" ht="21" customHeight="1">
      <c r="A9" s="154" t="str">
        <f ca="1">Команды!A9</f>
        <v>ИТОГОВЫЙ ПРОТОКОЛ</v>
      </c>
      <c r="B9" s="88"/>
      <c r="C9" s="88"/>
      <c r="D9" s="88"/>
      <c r="E9" s="88"/>
      <c r="F9" s="155"/>
      <c r="G9" s="21"/>
      <c r="H9" s="21"/>
      <c r="I9" s="21"/>
      <c r="J9" s="21"/>
      <c r="K9" s="21"/>
      <c r="L9" s="1"/>
      <c r="M9" s="1"/>
      <c r="N9" s="1"/>
      <c r="O9" s="1"/>
      <c r="P9" s="1"/>
    </row>
    <row r="10" spans="1:25" ht="15" customHeight="1">
      <c r="A10" s="142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90" t="s">
        <v>9</v>
      </c>
      <c r="H10" s="90"/>
      <c r="I10" s="90"/>
      <c r="J10" s="90"/>
      <c r="K10" s="90"/>
      <c r="L10" s="90"/>
      <c r="M10" s="90"/>
      <c r="N10" s="90"/>
      <c r="O10" s="90"/>
      <c r="P10" s="90"/>
      <c r="Q10" s="174"/>
      <c r="R10" s="174"/>
      <c r="S10" s="174"/>
      <c r="T10" s="174"/>
      <c r="U10" s="174"/>
      <c r="V10" s="174"/>
      <c r="W10" s="174"/>
      <c r="X10" s="174"/>
    </row>
    <row r="11" spans="1:25" s="50" customFormat="1" ht="38.25" customHeight="1">
      <c r="A11" s="142"/>
      <c r="B11" s="91"/>
      <c r="C11" s="91"/>
      <c r="D11" s="178" t="str">
        <f ca="1">Команды!D11</f>
        <v>заявл.</v>
      </c>
      <c r="E11" s="178" t="str">
        <f ca="1">Команды!E11</f>
        <v>факт.</v>
      </c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74"/>
      <c r="R11" s="174"/>
      <c r="S11" s="174"/>
      <c r="T11" s="174"/>
      <c r="U11" s="174"/>
      <c r="V11" s="174"/>
      <c r="W11" s="174"/>
      <c r="X11" s="174"/>
    </row>
    <row r="12" spans="1:25" s="50" customFormat="1" ht="13.5" customHeight="1">
      <c r="A12" s="142"/>
      <c r="B12" s="91"/>
      <c r="C12" s="91"/>
      <c r="D12" s="178"/>
      <c r="E12" s="178"/>
      <c r="F12" s="90"/>
      <c r="G12" s="90" t="s">
        <v>43</v>
      </c>
      <c r="H12" s="144" t="s">
        <v>42</v>
      </c>
      <c r="I12" s="90" t="s">
        <v>10</v>
      </c>
      <c r="J12" s="90" t="s">
        <v>35</v>
      </c>
      <c r="K12" s="90" t="s">
        <v>36</v>
      </c>
      <c r="L12" s="132" t="str">
        <f ca="1">Судьи!B5</f>
        <v>Андрушевич Алексей Юрьевич</v>
      </c>
      <c r="M12" s="132" t="str">
        <f ca="1">Судьи!B6</f>
        <v>Анохин  Алексей Алексеевич</v>
      </c>
      <c r="N12" s="132" t="str">
        <f ca="1">Судьи!B7</f>
        <v>Боголюбов Дмитрий Петрович </v>
      </c>
      <c r="O12" s="132" t="str">
        <f ca="1">Судьи!B8</f>
        <v>Васильев Юрий Константинович</v>
      </c>
      <c r="P12" s="127" t="str">
        <f ca="1">Судьи!B9</f>
        <v>Иванченко Ярослав Игоревич</v>
      </c>
      <c r="Q12" s="127" t="str">
        <f ca="1">Судьи!B10</f>
        <v>Канищев  Евгений Алексеевич</v>
      </c>
      <c r="R12" s="127" t="str">
        <f ca="1">Судьи!B11</f>
        <v>Кривошеев Олег Владимирович</v>
      </c>
      <c r="S12" s="127" t="str">
        <f ca="1">Судьи!B12</f>
        <v>Певцов Дмитрий Викторович </v>
      </c>
      <c r="T12" s="127" t="str">
        <f ca="1">Судьи!B13</f>
        <v>Соколов Владимир Анатольевич </v>
      </c>
      <c r="U12" s="127" t="str">
        <f ca="1">Судьи!B14</f>
        <v>Фефелов Александр Викторович </v>
      </c>
      <c r="V12" s="127" t="str">
        <f ca="1">Судьи!B15</f>
        <v>Юхименко  Дмитрий Иванович</v>
      </c>
      <c r="W12" s="127">
        <f ca="1">Судьи!B16</f>
        <v>0</v>
      </c>
      <c r="X12" s="127">
        <f ca="1">Судьи!B17</f>
        <v>0</v>
      </c>
      <c r="Y12" s="179"/>
    </row>
    <row r="13" spans="1:25" s="49" customFormat="1" ht="55.9" customHeight="1">
      <c r="A13" s="142"/>
      <c r="B13" s="91"/>
      <c r="C13" s="91"/>
      <c r="D13" s="178"/>
      <c r="E13" s="178"/>
      <c r="F13" s="90"/>
      <c r="G13" s="90"/>
      <c r="H13" s="144"/>
      <c r="I13" s="90"/>
      <c r="J13" s="90"/>
      <c r="K13" s="90"/>
      <c r="L13" s="132"/>
      <c r="M13" s="132"/>
      <c r="N13" s="132"/>
      <c r="O13" s="132"/>
      <c r="P13" s="128"/>
      <c r="Q13" s="128"/>
      <c r="R13" s="128"/>
      <c r="S13" s="128"/>
      <c r="T13" s="128"/>
      <c r="U13" s="128"/>
      <c r="V13" s="128"/>
      <c r="W13" s="128"/>
      <c r="X13" s="128"/>
      <c r="Y13" s="179"/>
    </row>
    <row r="14" spans="1:25" s="4" customFormat="1" ht="21.75" customHeight="1">
      <c r="A14" s="51"/>
      <c r="B14" s="52"/>
      <c r="C14" s="53" t="str">
        <f ca="1">Команды!C14</f>
        <v>Маршруты 5 к.с.</v>
      </c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W14" s="54"/>
      <c r="X14" s="54"/>
    </row>
    <row r="15" spans="1:25" ht="47.25" customHeight="1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28">
        <f ca="1">H15/Судьи!$B$2</f>
        <v>4.333333333333333</v>
      </c>
      <c r="H15" s="25">
        <f t="shared" ref="H15:H21" si="0">I15-J15-K15</f>
        <v>39</v>
      </c>
      <c r="I15" s="24">
        <f>SUM(L15:X15)</f>
        <v>49</v>
      </c>
      <c r="J15" s="24">
        <f>MIN(L15:X15)</f>
        <v>2</v>
      </c>
      <c r="K15" s="24">
        <f>MAX(L15:X15)</f>
        <v>8</v>
      </c>
      <c r="L15" s="23">
        <f ca="1">'С-1'!K15</f>
        <v>2</v>
      </c>
      <c r="M15" s="23">
        <f ca="1">'С-2'!K15</f>
        <v>2</v>
      </c>
      <c r="N15" s="23">
        <f ca="1">'С-3'!K15</f>
        <v>3</v>
      </c>
      <c r="O15" s="23">
        <f ca="1">'С-4'!K15</f>
        <v>4</v>
      </c>
      <c r="P15" s="23">
        <f ca="1">'С-5'!K15</f>
        <v>7</v>
      </c>
      <c r="Q15" s="23">
        <f ca="1">'С-6'!K15</f>
        <v>4</v>
      </c>
      <c r="R15" s="23">
        <f ca="1">'С-7'!K15</f>
        <v>5</v>
      </c>
      <c r="S15" s="23">
        <f ca="1">'С-8'!K15</f>
        <v>4</v>
      </c>
      <c r="T15" s="23">
        <f ca="1">'С-9'!K15</f>
        <v>8</v>
      </c>
      <c r="U15" s="23">
        <f ca="1">'С-10'!K15</f>
        <v>4</v>
      </c>
      <c r="V15" s="23">
        <f ca="1">'С-11'!K15</f>
        <v>6</v>
      </c>
      <c r="W15" s="23"/>
      <c r="X15" s="23"/>
    </row>
    <row r="16" spans="1:25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28">
        <f ca="1">H16/Судьи!$B$2</f>
        <v>5.7777777777777777</v>
      </c>
      <c r="H16" s="25">
        <f t="shared" si="0"/>
        <v>52</v>
      </c>
      <c r="I16" s="24">
        <f t="shared" ref="I16:I21" si="1">SUM(L16:X16)</f>
        <v>63</v>
      </c>
      <c r="J16" s="24">
        <f t="shared" ref="J16:J21" si="2">MIN(L16:X16)</f>
        <v>3</v>
      </c>
      <c r="K16" s="24">
        <f t="shared" ref="K16:K21" si="3">MAX(L16:X16)</f>
        <v>8</v>
      </c>
      <c r="L16" s="23">
        <f ca="1">'С-1'!K16</f>
        <v>3</v>
      </c>
      <c r="M16" s="23">
        <f ca="1">'С-2'!K16</f>
        <v>5</v>
      </c>
      <c r="N16" s="23">
        <f ca="1">'С-3'!K16</f>
        <v>6</v>
      </c>
      <c r="O16" s="23">
        <f ca="1">'С-4'!K16</f>
        <v>6</v>
      </c>
      <c r="P16" s="23">
        <f ca="1">'С-5'!K16</f>
        <v>8</v>
      </c>
      <c r="Q16" s="23">
        <f ca="1">'С-6'!K16</f>
        <v>7</v>
      </c>
      <c r="R16" s="23">
        <f ca="1">'С-7'!K16</f>
        <v>6</v>
      </c>
      <c r="S16" s="23">
        <f ca="1">'С-8'!K16</f>
        <v>6</v>
      </c>
      <c r="T16" s="23">
        <f ca="1">'С-9'!K16</f>
        <v>5</v>
      </c>
      <c r="U16" s="23">
        <f ca="1">'С-10'!K16</f>
        <v>6</v>
      </c>
      <c r="V16" s="23">
        <f ca="1">'С-11'!K16</f>
        <v>5</v>
      </c>
      <c r="W16" s="23"/>
      <c r="X16" s="23"/>
    </row>
    <row r="17" spans="1:24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28">
        <f ca="1">H17/Судьи!$B$2</f>
        <v>6.1111111111111107</v>
      </c>
      <c r="H17" s="25">
        <f t="shared" si="0"/>
        <v>55</v>
      </c>
      <c r="I17" s="24">
        <f t="shared" si="1"/>
        <v>68</v>
      </c>
      <c r="J17" s="24">
        <f t="shared" si="2"/>
        <v>5</v>
      </c>
      <c r="K17" s="24">
        <f t="shared" si="3"/>
        <v>8</v>
      </c>
      <c r="L17" s="23">
        <f ca="1">'С-1'!K17</f>
        <v>6</v>
      </c>
      <c r="M17" s="23">
        <f ca="1">'С-2'!K17</f>
        <v>6</v>
      </c>
      <c r="N17" s="23">
        <f ca="1">'С-3'!K17</f>
        <v>6</v>
      </c>
      <c r="O17" s="23">
        <f ca="1">'С-4'!K17</f>
        <v>6</v>
      </c>
      <c r="P17" s="23">
        <f ca="1">'С-5'!K17</f>
        <v>8</v>
      </c>
      <c r="Q17" s="23">
        <f ca="1">'С-6'!K17</f>
        <v>8</v>
      </c>
      <c r="R17" s="23">
        <f ca="1">'С-7'!K17</f>
        <v>6</v>
      </c>
      <c r="S17" s="23">
        <f ca="1">'С-8'!K17</f>
        <v>5</v>
      </c>
      <c r="T17" s="23">
        <f ca="1">'С-9'!K17</f>
        <v>5</v>
      </c>
      <c r="U17" s="23">
        <f ca="1">'С-10'!K17</f>
        <v>7</v>
      </c>
      <c r="V17" s="23">
        <f ca="1">'С-11'!K17</f>
        <v>5</v>
      </c>
      <c r="W17" s="23"/>
      <c r="X17" s="23"/>
    </row>
    <row r="18" spans="1:24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28">
        <f ca="1">H18/Судьи!$B$2</f>
        <v>5.2222222222222223</v>
      </c>
      <c r="H18" s="25">
        <f t="shared" si="0"/>
        <v>47</v>
      </c>
      <c r="I18" s="24">
        <f t="shared" si="1"/>
        <v>58</v>
      </c>
      <c r="J18" s="24">
        <f>MIN(L18:X18)</f>
        <v>3</v>
      </c>
      <c r="K18" s="24">
        <f t="shared" si="3"/>
        <v>8</v>
      </c>
      <c r="L18" s="23">
        <f ca="1">'С-1'!K18</f>
        <v>3</v>
      </c>
      <c r="M18" s="23">
        <f ca="1">'С-2'!K18</f>
        <v>3</v>
      </c>
      <c r="N18" s="23">
        <f ca="1">'С-3'!K18</f>
        <v>5</v>
      </c>
      <c r="O18" s="23">
        <f ca="1">'С-4'!K18</f>
        <v>8</v>
      </c>
      <c r="P18" s="23">
        <f ca="1">'С-5'!K18</f>
        <v>7</v>
      </c>
      <c r="Q18" s="23">
        <f ca="1">'С-6'!K18</f>
        <v>5</v>
      </c>
      <c r="R18" s="23">
        <f ca="1">'С-7'!K18</f>
        <v>5</v>
      </c>
      <c r="S18" s="23">
        <f ca="1">'С-8'!K18</f>
        <v>4</v>
      </c>
      <c r="T18" s="23">
        <f ca="1">'С-9'!K18</f>
        <v>8</v>
      </c>
      <c r="U18" s="23">
        <f ca="1">'С-10'!K18</f>
        <v>4</v>
      </c>
      <c r="V18" s="23">
        <f ca="1">'С-11'!K18</f>
        <v>6</v>
      </c>
      <c r="W18" s="23"/>
      <c r="X18" s="23"/>
    </row>
    <row r="19" spans="1:24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28">
        <f ca="1">H19/Судьи!$B$2</f>
        <v>6.4444444444444446</v>
      </c>
      <c r="H19" s="25">
        <f t="shared" si="0"/>
        <v>58</v>
      </c>
      <c r="I19" s="24">
        <f t="shared" si="1"/>
        <v>70</v>
      </c>
      <c r="J19" s="24">
        <f t="shared" si="2"/>
        <v>4</v>
      </c>
      <c r="K19" s="24">
        <f t="shared" si="3"/>
        <v>8</v>
      </c>
      <c r="L19" s="23">
        <f ca="1">'С-1'!K19</f>
        <v>4</v>
      </c>
      <c r="M19" s="23">
        <f ca="1">'С-2'!K19</f>
        <v>4</v>
      </c>
      <c r="N19" s="23">
        <f ca="1">'С-3'!K19</f>
        <v>7</v>
      </c>
      <c r="O19" s="23">
        <f ca="1">'С-4'!K19</f>
        <v>8</v>
      </c>
      <c r="P19" s="23">
        <f ca="1">'С-5'!K19</f>
        <v>8</v>
      </c>
      <c r="Q19" s="23">
        <f ca="1">'С-6'!K19</f>
        <v>5</v>
      </c>
      <c r="R19" s="23">
        <f ca="1">'С-7'!K19</f>
        <v>5</v>
      </c>
      <c r="S19" s="23">
        <f ca="1">'С-8'!K19</f>
        <v>7</v>
      </c>
      <c r="T19" s="23">
        <f ca="1">'С-9'!K19</f>
        <v>8</v>
      </c>
      <c r="U19" s="23">
        <f ca="1">'С-10'!K19</f>
        <v>6</v>
      </c>
      <c r="V19" s="23">
        <f ca="1">'С-11'!K19</f>
        <v>8</v>
      </c>
      <c r="W19" s="23"/>
      <c r="X19" s="23"/>
    </row>
    <row r="20" spans="1:24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28">
        <f ca="1">H20/Судьи!$B$2</f>
        <v>5.1111111111111107</v>
      </c>
      <c r="H20" s="25">
        <f t="shared" si="0"/>
        <v>46</v>
      </c>
      <c r="I20" s="24">
        <f>SUM(L20:X20)</f>
        <v>57</v>
      </c>
      <c r="J20" s="24">
        <f>MIN(L20:X20)</f>
        <v>3</v>
      </c>
      <c r="K20" s="24">
        <f t="shared" si="3"/>
        <v>8</v>
      </c>
      <c r="L20" s="23">
        <f ca="1">'С-1'!K20</f>
        <v>3</v>
      </c>
      <c r="M20" s="23">
        <f ca="1">'С-2'!K20</f>
        <v>5</v>
      </c>
      <c r="N20" s="23">
        <f ca="1">'С-3'!K20</f>
        <v>5</v>
      </c>
      <c r="O20" s="23">
        <f ca="1">'С-4'!K20</f>
        <v>6</v>
      </c>
      <c r="P20" s="23">
        <f ca="1">'С-5'!K20</f>
        <v>8</v>
      </c>
      <c r="Q20" s="23">
        <f ca="1">'С-6'!K20</f>
        <v>3</v>
      </c>
      <c r="R20" s="23">
        <f ca="1">'С-7'!K20</f>
        <v>5</v>
      </c>
      <c r="S20" s="23">
        <f ca="1">'С-8'!K20</f>
        <v>6</v>
      </c>
      <c r="T20" s="23">
        <f ca="1">'С-9'!K20</f>
        <v>5</v>
      </c>
      <c r="U20" s="23">
        <f ca="1">'С-10'!K20</f>
        <v>5</v>
      </c>
      <c r="V20" s="23">
        <f ca="1">'С-11'!K20</f>
        <v>6</v>
      </c>
      <c r="W20" s="23"/>
      <c r="X20" s="23"/>
    </row>
    <row r="21" spans="1:24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28">
        <f ca="1">H21/Судьи!$B$2</f>
        <v>5.7777777777777777</v>
      </c>
      <c r="H21" s="25">
        <f t="shared" si="0"/>
        <v>52</v>
      </c>
      <c r="I21" s="24">
        <f t="shared" si="1"/>
        <v>63</v>
      </c>
      <c r="J21" s="24">
        <f t="shared" si="2"/>
        <v>3</v>
      </c>
      <c r="K21" s="24">
        <f t="shared" si="3"/>
        <v>8</v>
      </c>
      <c r="L21" s="23">
        <f ca="1">'С-1'!K21</f>
        <v>3</v>
      </c>
      <c r="M21" s="23">
        <f ca="1">'С-2'!K21</f>
        <v>5</v>
      </c>
      <c r="N21" s="23">
        <f ca="1">'С-3'!K21</f>
        <v>6</v>
      </c>
      <c r="O21" s="23">
        <f ca="1">'С-4'!K21</f>
        <v>6</v>
      </c>
      <c r="P21" s="23">
        <f ca="1">'С-5'!K21</f>
        <v>8</v>
      </c>
      <c r="Q21" s="23">
        <f ca="1">'С-6'!K21</f>
        <v>6</v>
      </c>
      <c r="R21" s="23">
        <f ca="1">'С-7'!K21</f>
        <v>6</v>
      </c>
      <c r="S21" s="23">
        <f ca="1">'С-8'!K21</f>
        <v>6</v>
      </c>
      <c r="T21" s="23">
        <f ca="1">'С-9'!K21</f>
        <v>5</v>
      </c>
      <c r="U21" s="23">
        <f ca="1">'С-10'!K21</f>
        <v>7</v>
      </c>
      <c r="V21" s="23">
        <f ca="1">'С-11'!K21</f>
        <v>5</v>
      </c>
      <c r="W21" s="23"/>
      <c r="X21" s="23"/>
    </row>
    <row r="22" spans="1:24" ht="31.5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28">
        <f ca="1">H22/Судьи!$B$2</f>
        <v>5.1111111111111107</v>
      </c>
      <c r="H22" s="25">
        <f>I22-J22-K22</f>
        <v>46</v>
      </c>
      <c r="I22" s="24">
        <f>SUM(L22:X22)</f>
        <v>57</v>
      </c>
      <c r="J22" s="24">
        <f>MIN(L22:X22)</f>
        <v>3</v>
      </c>
      <c r="K22" s="24">
        <f>MAX(L22:X22)</f>
        <v>8</v>
      </c>
      <c r="L22" s="23">
        <f ca="1">'С-1'!K22</f>
        <v>4</v>
      </c>
      <c r="M22" s="23">
        <f ca="1">'С-2'!K22</f>
        <v>3</v>
      </c>
      <c r="N22" s="23">
        <f ca="1">'С-3'!K22</f>
        <v>4</v>
      </c>
      <c r="O22" s="23">
        <f ca="1">'С-4'!K22</f>
        <v>8</v>
      </c>
      <c r="P22" s="23">
        <f ca="1">'С-5'!K22</f>
        <v>8</v>
      </c>
      <c r="Q22" s="23">
        <f ca="1">'С-6'!K22</f>
        <v>4</v>
      </c>
      <c r="R22" s="23">
        <f ca="1">'С-7'!K22</f>
        <v>5</v>
      </c>
      <c r="S22" s="23">
        <f ca="1">'С-8'!K22</f>
        <v>6</v>
      </c>
      <c r="T22" s="23">
        <f ca="1">'С-9'!K22</f>
        <v>5</v>
      </c>
      <c r="U22" s="23">
        <f ca="1">'С-10'!K22</f>
        <v>5</v>
      </c>
      <c r="V22" s="23">
        <f ca="1">'С-11'!K22</f>
        <v>5</v>
      </c>
      <c r="W22" s="23"/>
      <c r="X22" s="23"/>
    </row>
    <row r="23" spans="1:24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28">
        <f ca="1">H23/Судьи!$B$2</f>
        <v>4.7777777777777777</v>
      </c>
      <c r="H23" s="25">
        <f>I23-J23-K23</f>
        <v>43</v>
      </c>
      <c r="I23" s="24">
        <f>SUM(L23:X23)</f>
        <v>56</v>
      </c>
      <c r="J23" s="24">
        <f>MIN(L23:X23)</f>
        <v>1</v>
      </c>
      <c r="K23" s="24">
        <f>MAX(L23:X23)</f>
        <v>12</v>
      </c>
      <c r="L23" s="23">
        <f ca="1">'С-1'!K23</f>
        <v>1</v>
      </c>
      <c r="M23" s="23">
        <f ca="1">'С-2'!K23</f>
        <v>2</v>
      </c>
      <c r="N23" s="23">
        <f ca="1">'С-3'!K23</f>
        <v>4</v>
      </c>
      <c r="O23" s="23">
        <f ca="1">'С-4'!K23</f>
        <v>6</v>
      </c>
      <c r="P23" s="23">
        <f ca="1">'С-5'!K23</f>
        <v>12</v>
      </c>
      <c r="Q23" s="23">
        <f ca="1">'С-6'!K23</f>
        <v>6</v>
      </c>
      <c r="R23" s="23">
        <f ca="1">'С-7'!K23</f>
        <v>5</v>
      </c>
      <c r="S23" s="23">
        <f ca="1">'С-8'!K23</f>
        <v>4</v>
      </c>
      <c r="T23" s="23">
        <f ca="1">'С-9'!K23</f>
        <v>6</v>
      </c>
      <c r="U23" s="23">
        <f ca="1">'С-10'!K23</f>
        <v>4</v>
      </c>
      <c r="V23" s="23">
        <f ca="1">'С-11'!K23</f>
        <v>6</v>
      </c>
      <c r="W23" s="23"/>
      <c r="X23" s="23"/>
    </row>
    <row r="24" spans="1:24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28">
        <f ca="1">H24/Судьи!$B$2</f>
        <v>4.8888888888888893</v>
      </c>
      <c r="H24" s="25">
        <f>I24-J24-K24</f>
        <v>44</v>
      </c>
      <c r="I24" s="24">
        <f>SUM(L24:X24)</f>
        <v>55</v>
      </c>
      <c r="J24" s="24">
        <f>MIN(L24:X24)</f>
        <v>3</v>
      </c>
      <c r="K24" s="24">
        <f>MAX(L24:X24)</f>
        <v>8</v>
      </c>
      <c r="L24" s="23">
        <f ca="1">'С-1'!K24</f>
        <v>3</v>
      </c>
      <c r="M24" s="23">
        <f ca="1">'С-2'!K24</f>
        <v>3</v>
      </c>
      <c r="N24" s="23">
        <f ca="1">'С-3'!K24</f>
        <v>4</v>
      </c>
      <c r="O24" s="23">
        <f ca="1">'С-4'!K24</f>
        <v>6</v>
      </c>
      <c r="P24" s="23">
        <f ca="1">'С-5'!K24</f>
        <v>5</v>
      </c>
      <c r="Q24" s="23">
        <f ca="1">'С-6'!K24</f>
        <v>5</v>
      </c>
      <c r="R24" s="23">
        <f ca="1">'С-7'!K24</f>
        <v>5</v>
      </c>
      <c r="S24" s="23">
        <f ca="1">'С-8'!K24</f>
        <v>4</v>
      </c>
      <c r="T24" s="23">
        <f ca="1">'С-9'!K24</f>
        <v>8</v>
      </c>
      <c r="U24" s="23">
        <f ca="1">'С-10'!K24</f>
        <v>4</v>
      </c>
      <c r="V24" s="23">
        <f ca="1">'С-11'!K24</f>
        <v>8</v>
      </c>
      <c r="W24" s="23"/>
      <c r="X24" s="23"/>
    </row>
    <row r="25" spans="1:24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28">
        <f ca="1">H25/Судьи!$B$2</f>
        <v>5.7777777777777777</v>
      </c>
      <c r="H25" s="25">
        <f>I25-J25-K25</f>
        <v>52</v>
      </c>
      <c r="I25" s="24">
        <f>SUM(L25:X25)</f>
        <v>63</v>
      </c>
      <c r="J25" s="24">
        <f>MIN(L25:X25)</f>
        <v>3</v>
      </c>
      <c r="K25" s="24">
        <f>MAX(L25:X25)</f>
        <v>8</v>
      </c>
      <c r="L25" s="23">
        <f ca="1">'С-1'!K25</f>
        <v>3</v>
      </c>
      <c r="M25" s="23">
        <f ca="1">'С-2'!K25</f>
        <v>3</v>
      </c>
      <c r="N25" s="23">
        <f ca="1">'С-3'!K25</f>
        <v>4</v>
      </c>
      <c r="O25" s="23">
        <f ca="1">'С-4'!K25</f>
        <v>6</v>
      </c>
      <c r="P25" s="23">
        <f ca="1">'С-5'!K25</f>
        <v>7</v>
      </c>
      <c r="Q25" s="23">
        <f ca="1">'С-6'!K25</f>
        <v>7</v>
      </c>
      <c r="R25" s="23">
        <f ca="1">'С-7'!K25</f>
        <v>5</v>
      </c>
      <c r="S25" s="23">
        <f ca="1">'С-8'!K25</f>
        <v>8</v>
      </c>
      <c r="T25" s="23">
        <f ca="1">'С-9'!K25</f>
        <v>8</v>
      </c>
      <c r="U25" s="23">
        <f ca="1">'С-10'!K25</f>
        <v>6</v>
      </c>
      <c r="V25" s="23">
        <f ca="1">'С-11'!K25</f>
        <v>6</v>
      </c>
      <c r="W25" s="23"/>
      <c r="X25" s="23"/>
    </row>
    <row r="27" spans="1:24" ht="18">
      <c r="B27" s="6" t="s">
        <v>12</v>
      </c>
      <c r="C27" s="39" t="str">
        <f ca="1">Судьи!C5</f>
        <v>Андрушевич А.Ю. (Украина, Днепропетровск, С2К, МС)</v>
      </c>
      <c r="D27" s="41"/>
    </row>
    <row r="28" spans="1:24" ht="15">
      <c r="C28" s="39" t="str">
        <f ca="1">Судьи!C6</f>
        <v>Анохин А.А. (Россия, Москва, С1К, 1р)</v>
      </c>
      <c r="D28" s="41"/>
    </row>
    <row r="29" spans="1:24" ht="15">
      <c r="C29" s="39" t="str">
        <f ca="1">Судьи!C7</f>
        <v>Боголюбов Д.П. (Россия, Москва, С1К, КМС)</v>
      </c>
      <c r="D29" s="41"/>
    </row>
    <row r="30" spans="1:24" ht="15">
      <c r="C30" s="39" t="str">
        <f ca="1">Судьи!C8</f>
        <v>Васильев Ю.К. (Украина, Харьков, СНК, МС)</v>
      </c>
      <c r="D30" s="41"/>
    </row>
    <row r="31" spans="1:24" ht="15">
      <c r="C31" s="39" t="str">
        <f ca="1">Судьи!C9</f>
        <v>Иванченко Я.И. (Украина, Кривой Рог, С2К, МС)</v>
      </c>
      <c r="D31" s="41"/>
    </row>
    <row r="32" spans="1:24" ht="15">
      <c r="C32" s="39" t="str">
        <f ca="1">Судьи!C10</f>
        <v>Канищев Е.А. (Украина, Харьков, С1К, МС)</v>
      </c>
      <c r="D32" s="41"/>
    </row>
    <row r="33" spans="2:6" ht="15">
      <c r="C33" s="39" t="str">
        <f ca="1">Судьи!C11</f>
        <v>Кривошеев О.В. (Украина, Харьков, С1К, МС)</v>
      </c>
      <c r="D33" s="41"/>
    </row>
    <row r="34" spans="2:6" ht="15">
      <c r="C34" s="39" t="str">
        <f ca="1">Судьи!C12</f>
        <v>Певцов Д.В. (Украина, Днепропетровск, С1К, МС)</v>
      </c>
      <c r="D34" s="41"/>
    </row>
    <row r="35" spans="2:6" ht="15">
      <c r="C35" s="39" t="str">
        <f ca="1">Судьи!C13</f>
        <v>Соколов В.А. (Украина, Киев, СМК, МС)</v>
      </c>
      <c r="D35" s="41"/>
    </row>
    <row r="36" spans="2:6" ht="15">
      <c r="C36" s="39" t="str">
        <f ca="1">Судьи!C14</f>
        <v>Фефелов А.В. (РФ, Раменское, С1К, 1р )</v>
      </c>
      <c r="D36" s="41"/>
    </row>
    <row r="37" spans="2:6" ht="15">
      <c r="C37" s="39" t="str">
        <f ca="1">Судьи!C15</f>
        <v>Юхименко  Д.И. (Украина, Кременчуг, СНК, МС)</v>
      </c>
      <c r="D37" s="41"/>
    </row>
    <row r="38" spans="2:6" ht="15">
      <c r="C38" s="39"/>
      <c r="D38" s="41"/>
    </row>
    <row r="39" spans="2:6" ht="15">
      <c r="C39" s="39"/>
    </row>
    <row r="41" spans="2:6" ht="15">
      <c r="B41" s="39" t="s">
        <v>45</v>
      </c>
      <c r="C41" s="39" t="str">
        <f ca="1">Судьи!B20</f>
        <v>Васильев Ю.К. (Украина, Харьков, СНК, МС)</v>
      </c>
      <c r="D41" s="40"/>
    </row>
    <row r="42" spans="2:6" ht="15">
      <c r="B42" s="39" t="s">
        <v>46</v>
      </c>
      <c r="C42" s="39" t="str">
        <f ca="1">Судьи!B21</f>
        <v>Голубев А.В. (Украина, Харьков, С2К, МС)</v>
      </c>
      <c r="D42" s="40"/>
    </row>
    <row r="43" spans="2:6" ht="15">
      <c r="B43" s="39" t="s">
        <v>51</v>
      </c>
      <c r="C43" s="39" t="str">
        <f ca="1">Судьи!B22</f>
        <v>Борискин В.Н. (Украина, Харьков, СНК, МС)</v>
      </c>
      <c r="D43" s="40"/>
    </row>
    <row r="46" spans="2:6">
      <c r="F46" s="7"/>
    </row>
  </sheetData>
  <mergeCells count="39">
    <mergeCell ref="A6:B6"/>
    <mergeCell ref="C6:F6"/>
    <mergeCell ref="G10:X11"/>
    <mergeCell ref="X12:X13"/>
    <mergeCell ref="V12:V13"/>
    <mergeCell ref="U12:U13"/>
    <mergeCell ref="T12:T13"/>
    <mergeCell ref="R12:R13"/>
    <mergeCell ref="Q12:Q13"/>
    <mergeCell ref="L12:L13"/>
    <mergeCell ref="A9:F9"/>
    <mergeCell ref="C10:C13"/>
    <mergeCell ref="Y12:Y13"/>
    <mergeCell ref="S12:S13"/>
    <mergeCell ref="W12:W13"/>
    <mergeCell ref="G12:G13"/>
    <mergeCell ref="H12:H13"/>
    <mergeCell ref="K12:K13"/>
    <mergeCell ref="I12:I13"/>
    <mergeCell ref="P12:P13"/>
    <mergeCell ref="J12:J13"/>
    <mergeCell ref="A1:B4"/>
    <mergeCell ref="C1:F4"/>
    <mergeCell ref="A5:B5"/>
    <mergeCell ref="C5:F5"/>
    <mergeCell ref="C7:F7"/>
    <mergeCell ref="A7:B7"/>
    <mergeCell ref="A8:B8"/>
    <mergeCell ref="D10:E10"/>
    <mergeCell ref="A10:A13"/>
    <mergeCell ref="B10:B13"/>
    <mergeCell ref="C8:F8"/>
    <mergeCell ref="D14:P14"/>
    <mergeCell ref="M12:M13"/>
    <mergeCell ref="D11:D13"/>
    <mergeCell ref="E11:E13"/>
    <mergeCell ref="O12:O13"/>
    <mergeCell ref="F10:F13"/>
    <mergeCell ref="N12:N13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792"/>
  <sheetViews>
    <sheetView topLeftCell="A10" zoomScale="95" zoomScaleNormal="95" workbookViewId="0">
      <selection activeCell="B23" sqref="B23"/>
    </sheetView>
  </sheetViews>
  <sheetFormatPr defaultRowHeight="12.75"/>
  <cols>
    <col min="1" max="1" width="3.7109375" customWidth="1"/>
    <col min="2" max="2" width="31.7109375" customWidth="1"/>
    <col min="3" max="3" width="34.140625" customWidth="1"/>
    <col min="4" max="4" width="9.28515625" customWidth="1"/>
    <col min="5" max="5" width="11.7109375" customWidth="1"/>
    <col min="6" max="6" width="20.85546875" customWidth="1"/>
    <col min="7" max="7" width="10.5703125" style="1" bestFit="1" customWidth="1"/>
    <col min="8" max="16384" width="9.140625" style="1"/>
  </cols>
  <sheetData>
    <row r="1" spans="1:9" ht="12.75" customHeight="1">
      <c r="A1" s="94" t="s">
        <v>0</v>
      </c>
      <c r="B1" s="94"/>
      <c r="C1" s="95" t="s">
        <v>61</v>
      </c>
      <c r="D1" s="96"/>
      <c r="E1" s="97"/>
      <c r="F1" s="98"/>
    </row>
    <row r="2" spans="1:9" ht="12.75" customHeight="1">
      <c r="A2" s="94"/>
      <c r="B2" s="94"/>
      <c r="C2" s="99"/>
      <c r="D2" s="100"/>
      <c r="E2" s="100"/>
      <c r="F2" s="101"/>
    </row>
    <row r="3" spans="1:9" ht="12.75" customHeight="1">
      <c r="A3" s="94"/>
      <c r="B3" s="94"/>
      <c r="C3" s="99"/>
      <c r="D3" s="100"/>
      <c r="E3" s="100"/>
      <c r="F3" s="101"/>
    </row>
    <row r="4" spans="1:9" ht="12.75" customHeight="1">
      <c r="A4" s="94"/>
      <c r="B4" s="94"/>
      <c r="C4" s="102"/>
      <c r="D4" s="103"/>
      <c r="E4" s="103"/>
      <c r="F4" s="104"/>
    </row>
    <row r="5" spans="1:9" ht="15.75">
      <c r="A5" s="93" t="s">
        <v>1</v>
      </c>
      <c r="B5" s="93"/>
      <c r="C5" s="105" t="s">
        <v>65</v>
      </c>
      <c r="D5" s="105"/>
      <c r="E5" s="105"/>
      <c r="F5" s="105"/>
    </row>
    <row r="6" spans="1:9" ht="16.5" customHeight="1">
      <c r="A6" s="2" t="s">
        <v>60</v>
      </c>
      <c r="B6" s="2"/>
      <c r="C6" s="106" t="s">
        <v>85</v>
      </c>
      <c r="D6" s="106"/>
      <c r="E6" s="106"/>
      <c r="F6" s="106"/>
    </row>
    <row r="7" spans="1:9" ht="15.75">
      <c r="A7" s="2" t="s">
        <v>21</v>
      </c>
      <c r="B7" s="2"/>
      <c r="C7" s="105" t="s">
        <v>74</v>
      </c>
      <c r="D7" s="105"/>
      <c r="E7" s="105"/>
      <c r="F7" s="105"/>
    </row>
    <row r="8" spans="1:9" ht="15.75">
      <c r="A8" s="2" t="s">
        <v>2</v>
      </c>
      <c r="B8" s="2"/>
      <c r="C8" s="93" t="s">
        <v>26</v>
      </c>
      <c r="D8" s="93"/>
      <c r="E8" s="93"/>
      <c r="F8" s="93"/>
    </row>
    <row r="9" spans="1:9" ht="21" customHeight="1">
      <c r="A9" s="88" t="s">
        <v>3</v>
      </c>
      <c r="B9" s="88"/>
      <c r="C9" s="88"/>
      <c r="D9" s="88"/>
      <c r="E9" s="88"/>
      <c r="F9" s="88"/>
    </row>
    <row r="10" spans="1:9" ht="15" customHeight="1">
      <c r="A10" s="89" t="s">
        <v>4</v>
      </c>
      <c r="B10" s="91" t="s">
        <v>59</v>
      </c>
      <c r="C10" s="92" t="s">
        <v>5</v>
      </c>
      <c r="D10" s="90" t="s">
        <v>6</v>
      </c>
      <c r="E10" s="90"/>
      <c r="F10" s="90" t="s">
        <v>25</v>
      </c>
    </row>
    <row r="11" spans="1:9" s="50" customFormat="1" ht="6.75" customHeight="1">
      <c r="A11" s="89"/>
      <c r="B11" s="91"/>
      <c r="C11" s="92"/>
      <c r="D11" s="92" t="s">
        <v>24</v>
      </c>
      <c r="E11" s="90" t="s">
        <v>67</v>
      </c>
      <c r="F11" s="90"/>
    </row>
    <row r="12" spans="1:9" s="50" customFormat="1" ht="8.25" customHeight="1">
      <c r="A12" s="89"/>
      <c r="B12" s="91"/>
      <c r="C12" s="92"/>
      <c r="D12" s="92"/>
      <c r="E12" s="90"/>
      <c r="F12" s="90"/>
    </row>
    <row r="13" spans="1:9" s="49" customFormat="1" ht="7.5" customHeight="1">
      <c r="A13" s="89"/>
      <c r="B13" s="91"/>
      <c r="C13" s="92"/>
      <c r="D13" s="92"/>
      <c r="E13" s="90"/>
      <c r="F13" s="90"/>
    </row>
    <row r="14" spans="1:9" s="49" customFormat="1" ht="15">
      <c r="A14" s="46"/>
      <c r="B14" s="8"/>
      <c r="C14" s="34" t="s">
        <v>86</v>
      </c>
      <c r="D14" s="35"/>
      <c r="E14" s="36"/>
      <c r="F14" s="47"/>
    </row>
    <row r="15" spans="1:9" ht="30">
      <c r="A15" s="38">
        <v>1</v>
      </c>
      <c r="B15" s="65" t="s">
        <v>105</v>
      </c>
      <c r="C15" s="37" t="s">
        <v>79</v>
      </c>
      <c r="D15" s="38">
        <v>5</v>
      </c>
      <c r="E15" s="38">
        <v>5</v>
      </c>
      <c r="F15" s="37">
        <v>2015</v>
      </c>
    </row>
    <row r="16" spans="1:9" ht="34.9" customHeight="1">
      <c r="A16" s="38">
        <v>2</v>
      </c>
      <c r="B16" s="66" t="s">
        <v>101</v>
      </c>
      <c r="C16" s="67" t="s">
        <v>88</v>
      </c>
      <c r="D16" s="38">
        <v>5</v>
      </c>
      <c r="E16" s="38">
        <v>5</v>
      </c>
      <c r="F16" s="37">
        <v>2015</v>
      </c>
      <c r="I16" s="49"/>
    </row>
    <row r="17" spans="1:27" ht="30">
      <c r="A17" s="38">
        <v>3</v>
      </c>
      <c r="B17" s="65" t="s">
        <v>103</v>
      </c>
      <c r="C17" s="38" t="s">
        <v>106</v>
      </c>
      <c r="D17" s="38">
        <v>5</v>
      </c>
      <c r="E17" s="38">
        <v>5</v>
      </c>
      <c r="F17" s="37">
        <v>2015</v>
      </c>
    </row>
    <row r="18" spans="1:27" s="49" customFormat="1" ht="30">
      <c r="A18" s="38">
        <v>4</v>
      </c>
      <c r="B18" s="65" t="s">
        <v>107</v>
      </c>
      <c r="C18" s="38" t="s">
        <v>79</v>
      </c>
      <c r="D18" s="38">
        <v>5</v>
      </c>
      <c r="E18" s="38">
        <v>5</v>
      </c>
      <c r="F18" s="37">
        <v>2015</v>
      </c>
    </row>
    <row r="19" spans="1:27" s="49" customFormat="1" ht="30">
      <c r="A19" s="38">
        <v>5</v>
      </c>
      <c r="B19" s="66" t="s">
        <v>108</v>
      </c>
      <c r="C19" s="37" t="s">
        <v>82</v>
      </c>
      <c r="D19" s="38">
        <v>5</v>
      </c>
      <c r="E19" s="38">
        <v>5</v>
      </c>
      <c r="F19" s="37">
        <v>2014</v>
      </c>
    </row>
    <row r="20" spans="1:27" s="49" customFormat="1" ht="30">
      <c r="A20" s="38">
        <v>6</v>
      </c>
      <c r="B20" s="65" t="s">
        <v>102</v>
      </c>
      <c r="C20" s="37" t="s">
        <v>89</v>
      </c>
      <c r="D20" s="38">
        <v>5</v>
      </c>
      <c r="E20" s="38">
        <v>5</v>
      </c>
      <c r="F20" s="37">
        <v>2015</v>
      </c>
    </row>
    <row r="21" spans="1:27" ht="30">
      <c r="A21" s="48">
        <v>7</v>
      </c>
      <c r="B21" s="65" t="s">
        <v>111</v>
      </c>
      <c r="C21" s="38" t="s">
        <v>98</v>
      </c>
      <c r="D21" s="38">
        <v>5</v>
      </c>
      <c r="E21" s="38">
        <v>5</v>
      </c>
      <c r="F21" s="37">
        <v>2015</v>
      </c>
    </row>
    <row r="22" spans="1:27" s="57" customFormat="1" ht="30">
      <c r="A22" s="38">
        <v>8</v>
      </c>
      <c r="B22" s="65" t="s">
        <v>100</v>
      </c>
      <c r="C22" s="38" t="s">
        <v>99</v>
      </c>
      <c r="D22" s="38">
        <v>5</v>
      </c>
      <c r="E22" s="38">
        <v>5</v>
      </c>
      <c r="F22" s="37">
        <v>2015</v>
      </c>
    </row>
    <row r="23" spans="1:27" ht="30">
      <c r="A23" s="38">
        <v>9</v>
      </c>
      <c r="B23" s="66" t="s">
        <v>110</v>
      </c>
      <c r="C23" s="67" t="s">
        <v>79</v>
      </c>
      <c r="D23" s="38">
        <v>5</v>
      </c>
      <c r="E23" s="38">
        <v>5</v>
      </c>
      <c r="F23" s="37">
        <v>2015</v>
      </c>
      <c r="H23" s="81"/>
    </row>
    <row r="24" spans="1:27" s="61" customFormat="1" ht="30">
      <c r="A24" s="38">
        <v>10</v>
      </c>
      <c r="B24" s="66" t="s">
        <v>109</v>
      </c>
      <c r="C24" s="67" t="s">
        <v>83</v>
      </c>
      <c r="D24" s="38">
        <v>5</v>
      </c>
      <c r="E24" s="38">
        <v>5</v>
      </c>
      <c r="F24" s="37">
        <v>2015</v>
      </c>
    </row>
    <row r="25" spans="1:27" s="61" customFormat="1" ht="30">
      <c r="A25" s="38">
        <v>11</v>
      </c>
      <c r="B25" s="66" t="s">
        <v>87</v>
      </c>
      <c r="C25" s="67" t="s">
        <v>84</v>
      </c>
      <c r="D25" s="38">
        <v>5</v>
      </c>
      <c r="E25" s="38">
        <v>5</v>
      </c>
      <c r="F25" s="37">
        <v>2015</v>
      </c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</row>
    <row r="26" spans="1:27" ht="13.5" thickBot="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</row>
    <row r="27" spans="1:27" ht="13.5" thickBo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</row>
    <row r="28" spans="1:27" ht="13.5" thickBot="1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</row>
    <row r="29" spans="1:27" ht="13.5" thickBo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</row>
    <row r="30" spans="1:27" ht="13.5" thickBo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</row>
    <row r="31" spans="1:27" ht="13.5" thickBo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</row>
    <row r="32" spans="1:27" ht="13.5" thickBo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</row>
    <row r="33" spans="1:27" ht="13.5" thickBo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</row>
    <row r="34" spans="1:27" ht="13.5" thickBo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</row>
    <row r="35" spans="1:27" ht="13.5" thickBo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</row>
    <row r="36" spans="1:27" ht="13.5" thickBo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</row>
    <row r="37" spans="1:27" ht="13.5" thickBo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</row>
    <row r="38" spans="1:27" ht="13.5" thickBo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</row>
    <row r="39" spans="1:27" ht="13.5" thickBo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</row>
    <row r="40" spans="1:27" ht="13.5" thickBo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</row>
    <row r="41" spans="1:27" ht="13.5" thickBo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</row>
    <row r="42" spans="1:27" ht="13.5" thickBo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</row>
    <row r="43" spans="1:27" ht="13.5" thickBo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</row>
    <row r="44" spans="1:27" ht="13.5" thickBo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</row>
    <row r="45" spans="1:27" ht="13.5" thickBo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</row>
    <row r="46" spans="1:27" ht="13.5" thickBot="1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</row>
    <row r="47" spans="1:27" ht="13.5" thickBot="1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</row>
    <row r="48" spans="1:27" ht="13.5" thickBot="1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</row>
    <row r="49" spans="1:27" ht="13.5" thickBot="1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</row>
    <row r="50" spans="1:27" ht="13.5" thickBo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</row>
    <row r="51" spans="1:27" ht="13.5" thickBot="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</row>
    <row r="52" spans="1:27" ht="13.5" thickBo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</row>
    <row r="53" spans="1:27" ht="13.5" thickBo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</row>
    <row r="54" spans="1:27" ht="13.5" thickBot="1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</row>
    <row r="55" spans="1:27" ht="13.5" thickBot="1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</row>
    <row r="56" spans="1:27" ht="13.5" thickBot="1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</row>
    <row r="57" spans="1:27" ht="13.5" thickBot="1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</row>
    <row r="58" spans="1:27" ht="13.5" thickBo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</row>
    <row r="59" spans="1:27" ht="13.5" thickBo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</row>
    <row r="60" spans="1:27" ht="13.5" thickBo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</row>
    <row r="61" spans="1:27" ht="13.5" thickBo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</row>
    <row r="62" spans="1:27" ht="13.5" thickBo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</row>
    <row r="63" spans="1:27" ht="13.5" thickBo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</row>
    <row r="64" spans="1:27" ht="13.5" thickBo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</row>
    <row r="65" spans="1:27" ht="13.5" thickBo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</row>
    <row r="66" spans="1:27" ht="13.5" thickBo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</row>
    <row r="67" spans="1:27" ht="13.5" thickBo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</row>
    <row r="68" spans="1:27" ht="13.5" thickBo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</row>
    <row r="69" spans="1:27" ht="13.5" thickBo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</row>
    <row r="70" spans="1:27" ht="13.5" thickBo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</row>
    <row r="71" spans="1:27" ht="13.5" thickBo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</row>
    <row r="72" spans="1:27" ht="13.5" thickBo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</row>
    <row r="73" spans="1:27" ht="13.5" thickBo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</row>
    <row r="74" spans="1:27" ht="13.5" thickBo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</row>
    <row r="75" spans="1:27" ht="13.5" thickBo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</row>
    <row r="76" spans="1:27" ht="13.5" thickBo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</row>
    <row r="77" spans="1:27" ht="13.5" thickBo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</row>
    <row r="78" spans="1:27" ht="13.5" thickBo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</row>
    <row r="79" spans="1:27" ht="13.5" thickBo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</row>
    <row r="80" spans="1:27" ht="13.5" thickBo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</row>
    <row r="81" spans="1:27" ht="13.5" thickBo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</row>
    <row r="82" spans="1:27" ht="13.5" thickBo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</row>
    <row r="83" spans="1:27" ht="13.5" thickBo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</row>
    <row r="84" spans="1:27" ht="13.5" thickBo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</row>
    <row r="85" spans="1:27" ht="13.5" thickBo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</row>
    <row r="86" spans="1:27" ht="13.5" thickBo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</row>
    <row r="87" spans="1:27" ht="13.5" thickBo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</row>
    <row r="88" spans="1:27" ht="13.5" thickBo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</row>
    <row r="89" spans="1:27" ht="13.5" thickBo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</row>
    <row r="90" spans="1:27" ht="13.5" thickBo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</row>
    <row r="91" spans="1:27" ht="13.5" thickBo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</row>
    <row r="92" spans="1:27" ht="13.5" thickBo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</row>
    <row r="93" spans="1:27" ht="13.5" thickBo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</row>
    <row r="94" spans="1:27" ht="13.5" thickBo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</row>
    <row r="95" spans="1:27" ht="13.5" thickBo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</row>
    <row r="96" spans="1:27" ht="13.5" thickBo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</row>
    <row r="97" spans="1:27" ht="13.5" thickBo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</row>
    <row r="98" spans="1:27" ht="13.5" thickBo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</row>
    <row r="99" spans="1:27" ht="13.5" thickBo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</row>
    <row r="100" spans="1:27" ht="13.5" thickBo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</row>
    <row r="101" spans="1:27" ht="13.5" thickBo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</row>
    <row r="102" spans="1:27" ht="13.5" thickBo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</row>
    <row r="103" spans="1:27" ht="13.5" thickBo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</row>
    <row r="104" spans="1:27" ht="13.5" thickBo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</row>
    <row r="105" spans="1:27" ht="13.5" thickBo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</row>
    <row r="106" spans="1:27" ht="13.5" thickBo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</row>
    <row r="107" spans="1:27" ht="13.5" thickBo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</row>
    <row r="108" spans="1:27" ht="13.5" thickBo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</row>
    <row r="109" spans="1:27" ht="13.5" thickBo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</row>
    <row r="110" spans="1:27" ht="13.5" thickBo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</row>
    <row r="111" spans="1:27" ht="13.5" thickBo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</row>
    <row r="112" spans="1:27" ht="13.5" thickBo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</row>
    <row r="113" spans="1:27" ht="13.5" thickBo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</row>
    <row r="114" spans="1:27" ht="13.5" thickBo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</row>
    <row r="115" spans="1:27" ht="13.5" thickBo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</row>
    <row r="116" spans="1:27" ht="13.5" thickBo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</row>
    <row r="117" spans="1:27" ht="13.5" thickBo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</row>
    <row r="118" spans="1:27" ht="13.5" thickBo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</row>
    <row r="119" spans="1:27" ht="13.5" thickBo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</row>
    <row r="120" spans="1:27" ht="13.5" thickBo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</row>
    <row r="121" spans="1:27" ht="13.5" thickBo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</row>
    <row r="122" spans="1:27" ht="13.5" thickBo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</row>
    <row r="123" spans="1:27" ht="13.5" thickBo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</row>
    <row r="124" spans="1:27" ht="13.5" thickBo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</row>
    <row r="125" spans="1:27" ht="13.5" thickBo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</row>
    <row r="126" spans="1:27" ht="13.5" thickBo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</row>
    <row r="127" spans="1:27" ht="13.5" thickBo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</row>
    <row r="128" spans="1:27" ht="13.5" thickBo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</row>
    <row r="129" spans="1:27" ht="13.5" thickBo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</row>
    <row r="130" spans="1:27" ht="13.5" thickBo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</row>
    <row r="131" spans="1:27" ht="13.5" thickBo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</row>
    <row r="132" spans="1:27" ht="13.5" thickBo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</row>
    <row r="133" spans="1:27" ht="13.5" thickBo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</row>
    <row r="134" spans="1:27" ht="13.5" thickBo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</row>
    <row r="135" spans="1:27" ht="13.5" thickBo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</row>
    <row r="136" spans="1:27" ht="13.5" thickBo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</row>
    <row r="137" spans="1:27" ht="13.5" thickBo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</row>
    <row r="138" spans="1:27" ht="13.5" thickBo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</row>
    <row r="139" spans="1:27" ht="13.5" thickBo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</row>
    <row r="140" spans="1:27" ht="13.5" thickBo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</row>
    <row r="141" spans="1:27" ht="13.5" thickBo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</row>
    <row r="142" spans="1:27" ht="13.5" thickBo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</row>
    <row r="143" spans="1:27" ht="13.5" thickBo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</row>
    <row r="144" spans="1:27" ht="13.5" thickBo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</row>
    <row r="145" spans="1:27" ht="13.5" thickBo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</row>
    <row r="146" spans="1:27" ht="13.5" thickBo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</row>
    <row r="147" spans="1:27" ht="13.5" thickBo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</row>
    <row r="148" spans="1:27" ht="13.5" thickBo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</row>
    <row r="149" spans="1:27" ht="13.5" thickBo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</row>
    <row r="150" spans="1:27" ht="13.5" thickBo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</row>
    <row r="151" spans="1:27" ht="13.5" thickBo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</row>
    <row r="152" spans="1:27" ht="13.5" thickBo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</row>
    <row r="153" spans="1:27" ht="13.5" thickBo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</row>
    <row r="154" spans="1:27" ht="13.5" thickBo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</row>
    <row r="155" spans="1:27" ht="13.5" thickBo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</row>
    <row r="156" spans="1:27" ht="13.5" thickBo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</row>
    <row r="157" spans="1:27" ht="13.5" thickBo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</row>
    <row r="158" spans="1:27" ht="13.5" thickBo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</row>
    <row r="159" spans="1:27" ht="13.5" thickBo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</row>
    <row r="160" spans="1:27" ht="13.5" thickBo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</row>
    <row r="161" spans="1:27" ht="13.5" thickBo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</row>
    <row r="162" spans="1:27" ht="13.5" thickBo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</row>
    <row r="163" spans="1:27" ht="13.5" thickBo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</row>
    <row r="164" spans="1:27" ht="13.5" thickBo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</row>
    <row r="165" spans="1:27" ht="13.5" thickBo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</row>
    <row r="166" spans="1:27" ht="13.5" thickBo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</row>
    <row r="167" spans="1:27" ht="13.5" thickBo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</row>
    <row r="168" spans="1:27" ht="13.5" thickBo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</row>
    <row r="169" spans="1:27" ht="13.5" thickBo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</row>
    <row r="170" spans="1:27" ht="13.5" thickBo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</row>
    <row r="171" spans="1:27" ht="13.5" thickBo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</row>
    <row r="172" spans="1:27" ht="13.5" thickBo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</row>
    <row r="173" spans="1:27" ht="13.5" thickBo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</row>
    <row r="174" spans="1:27" ht="13.5" thickBo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</row>
    <row r="175" spans="1:27" ht="13.5" thickBo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</row>
    <row r="176" spans="1:27" ht="13.5" thickBo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</row>
    <row r="177" spans="1:27" ht="13.5" thickBo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</row>
    <row r="178" spans="1:27" ht="13.5" thickBo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</row>
    <row r="179" spans="1:27" ht="13.5" thickBo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</row>
    <row r="180" spans="1:27" ht="13.5" thickBo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</row>
    <row r="181" spans="1:27" ht="13.5" thickBo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</row>
    <row r="182" spans="1:27" ht="13.5" thickBo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</row>
    <row r="183" spans="1:27" ht="13.5" thickBo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</row>
    <row r="184" spans="1:27" ht="13.5" thickBo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</row>
    <row r="185" spans="1:27" ht="13.5" thickBo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</row>
    <row r="186" spans="1:27" ht="13.5" thickBo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</row>
    <row r="187" spans="1:27" ht="13.5" thickBo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</row>
    <row r="188" spans="1:27" ht="13.5" thickBo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</row>
    <row r="189" spans="1:27" ht="13.5" thickBo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</row>
    <row r="190" spans="1:27" ht="13.5" thickBo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</row>
    <row r="191" spans="1:27" ht="13.5" thickBo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</row>
    <row r="192" spans="1:27" ht="13.5" thickBo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</row>
    <row r="193" spans="1:27" ht="13.5" thickBo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</row>
    <row r="194" spans="1:27" ht="13.5" thickBo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</row>
    <row r="195" spans="1:27" ht="13.5" thickBo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</row>
    <row r="196" spans="1:27" ht="13.5" thickBo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</row>
    <row r="197" spans="1:27" ht="13.5" thickBo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</row>
    <row r="198" spans="1:27" ht="13.5" thickBo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</row>
    <row r="199" spans="1:27" ht="13.5" thickBo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</row>
    <row r="200" spans="1:27" ht="13.5" thickBo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</row>
    <row r="201" spans="1:27" ht="13.5" thickBo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</row>
    <row r="202" spans="1:27" ht="13.5" thickBo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</row>
    <row r="203" spans="1:27" ht="13.5" thickBo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</row>
    <row r="204" spans="1:27" ht="13.5" thickBo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</row>
    <row r="205" spans="1:27" ht="13.5" thickBo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</row>
    <row r="206" spans="1:27" ht="13.5" thickBo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</row>
    <row r="207" spans="1:27" ht="13.5" thickBo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</row>
    <row r="208" spans="1:27" ht="13.5" thickBo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</row>
    <row r="209" spans="1:27" ht="13.5" thickBo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</row>
    <row r="210" spans="1:27" ht="13.5" thickBo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</row>
    <row r="211" spans="1:27" ht="13.5" thickBo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</row>
    <row r="212" spans="1:27" ht="13.5" thickBo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</row>
    <row r="213" spans="1:27" ht="13.5" thickBo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</row>
    <row r="214" spans="1:27" ht="13.5" thickBo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</row>
    <row r="215" spans="1:27" ht="13.5" thickBo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</row>
    <row r="216" spans="1:27" ht="13.5" thickBo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</row>
    <row r="217" spans="1:27" ht="13.5" thickBo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</row>
    <row r="218" spans="1:27" ht="13.5" thickBo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</row>
    <row r="219" spans="1:27" ht="13.5" thickBo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</row>
    <row r="220" spans="1:27" ht="13.5" thickBo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</row>
    <row r="221" spans="1:27" ht="13.5" thickBo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</row>
    <row r="222" spans="1:27" ht="13.5" thickBo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</row>
    <row r="223" spans="1:27" ht="13.5" thickBo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</row>
    <row r="224" spans="1:27" ht="13.5" thickBo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</row>
    <row r="225" spans="1:27" ht="13.5" thickBo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</row>
    <row r="226" spans="1:27" ht="13.5" thickBo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</row>
    <row r="227" spans="1:27" ht="13.5" thickBo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</row>
    <row r="228" spans="1:27" ht="13.5" thickBo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</row>
    <row r="229" spans="1:27" ht="13.5" thickBo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</row>
    <row r="230" spans="1:27" ht="13.5" thickBo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</row>
    <row r="231" spans="1:27" ht="13.5" thickBo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</row>
    <row r="232" spans="1:27" ht="13.5" thickBo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</row>
    <row r="233" spans="1:27" ht="13.5" thickBo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</row>
    <row r="234" spans="1:27" ht="13.5" thickBo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</row>
    <row r="235" spans="1:27" ht="13.5" thickBo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</row>
    <row r="236" spans="1:27" ht="13.5" thickBo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</row>
    <row r="237" spans="1:27" ht="13.5" thickBo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</row>
    <row r="238" spans="1:27" ht="13.5" thickBo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</row>
    <row r="239" spans="1:27" ht="13.5" thickBo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</row>
    <row r="240" spans="1:27" ht="13.5" thickBo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</row>
    <row r="241" spans="1:27" ht="13.5" thickBo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</row>
    <row r="242" spans="1:27" ht="13.5" thickBo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</row>
    <row r="243" spans="1:27" ht="13.5" thickBo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</row>
    <row r="244" spans="1:27" ht="13.5" thickBo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</row>
    <row r="245" spans="1:27" ht="13.5" thickBo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</row>
    <row r="246" spans="1:27" ht="13.5" thickBo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</row>
    <row r="247" spans="1:27" ht="13.5" thickBo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</row>
    <row r="248" spans="1:27" ht="13.5" thickBo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</row>
    <row r="249" spans="1:27" ht="13.5" thickBo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</row>
    <row r="250" spans="1:27" ht="13.5" thickBo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</row>
    <row r="251" spans="1:27" ht="13.5" thickBo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</row>
    <row r="252" spans="1:27" ht="13.5" thickBo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</row>
    <row r="253" spans="1:27" ht="13.5" thickBo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</row>
    <row r="254" spans="1:27" ht="13.5" thickBo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</row>
    <row r="255" spans="1:27" ht="13.5" thickBo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</row>
    <row r="256" spans="1:27" ht="13.5" thickBo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</row>
    <row r="257" spans="1:27" ht="13.5" thickBo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</row>
    <row r="258" spans="1:27" ht="13.5" thickBo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</row>
    <row r="259" spans="1:27" ht="13.5" thickBo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</row>
    <row r="260" spans="1:27" ht="13.5" thickBo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</row>
    <row r="261" spans="1:27" ht="13.5" thickBo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</row>
    <row r="262" spans="1:27" ht="13.5" thickBo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</row>
    <row r="263" spans="1:27" ht="13.5" thickBo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</row>
    <row r="264" spans="1:27" ht="13.5" thickBo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</row>
    <row r="265" spans="1:27" ht="13.5" thickBo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</row>
    <row r="266" spans="1:27" ht="13.5" thickBo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</row>
    <row r="267" spans="1:27" ht="13.5" thickBo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</row>
    <row r="268" spans="1:27" ht="13.5" thickBo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</row>
    <row r="269" spans="1:27" ht="13.5" thickBo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</row>
    <row r="270" spans="1:27" ht="13.5" thickBo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</row>
    <row r="271" spans="1:27" ht="13.5" thickBo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</row>
    <row r="272" spans="1:27" ht="13.5" thickBo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</row>
    <row r="273" spans="1:27" ht="13.5" thickBo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</row>
    <row r="274" spans="1:27" ht="13.5" thickBo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</row>
    <row r="275" spans="1:27" ht="13.5" thickBo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</row>
    <row r="276" spans="1:27" ht="13.5" thickBo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</row>
    <row r="277" spans="1:27" ht="13.5" thickBo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</row>
    <row r="278" spans="1:27" ht="13.5" thickBo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</row>
    <row r="279" spans="1:27" ht="13.5" thickBo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</row>
    <row r="280" spans="1:27" ht="13.5" thickBo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</row>
    <row r="281" spans="1:27" ht="13.5" thickBo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</row>
    <row r="282" spans="1:27" ht="13.5" thickBo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</row>
    <row r="283" spans="1:27" ht="13.5" thickBo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</row>
    <row r="284" spans="1:27" ht="13.5" thickBo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</row>
    <row r="285" spans="1:27" ht="13.5" thickBo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</row>
    <row r="286" spans="1:27" ht="13.5" thickBo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</row>
    <row r="287" spans="1:27" ht="13.5" thickBo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</row>
    <row r="288" spans="1:27" ht="13.5" thickBo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</row>
    <row r="289" spans="1:27" ht="13.5" thickBo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</row>
    <row r="290" spans="1:27" ht="13.5" thickBo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</row>
    <row r="291" spans="1:27" ht="13.5" thickBo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</row>
    <row r="292" spans="1:27" ht="13.5" thickBo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</row>
    <row r="293" spans="1:27" ht="13.5" thickBo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</row>
    <row r="294" spans="1:27" ht="13.5" thickBo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</row>
    <row r="295" spans="1:27" ht="13.5" thickBo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</row>
    <row r="296" spans="1:27" ht="13.5" thickBo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</row>
    <row r="297" spans="1:27" ht="13.5" thickBo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</row>
    <row r="298" spans="1:27" ht="13.5" thickBo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</row>
    <row r="299" spans="1:27" ht="13.5" thickBo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</row>
    <row r="300" spans="1:27" ht="13.5" thickBo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</row>
    <row r="301" spans="1:27" ht="13.5" thickBo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</row>
    <row r="302" spans="1:27" ht="13.5" thickBo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</row>
    <row r="303" spans="1:27" ht="13.5" thickBo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</row>
    <row r="304" spans="1:27" ht="13.5" thickBo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</row>
    <row r="305" spans="1:27" ht="13.5" thickBo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</row>
    <row r="306" spans="1:27" ht="13.5" thickBo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</row>
    <row r="307" spans="1:27" ht="13.5" thickBo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</row>
    <row r="308" spans="1:27" ht="13.5" thickBo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</row>
    <row r="309" spans="1:27" ht="13.5" thickBo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</row>
    <row r="310" spans="1:27" ht="13.5" thickBo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</row>
    <row r="311" spans="1:27" ht="13.5" thickBo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</row>
    <row r="312" spans="1:27" ht="13.5" thickBo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</row>
    <row r="313" spans="1:27" ht="13.5" thickBo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</row>
    <row r="314" spans="1:27" ht="13.5" thickBo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</row>
    <row r="315" spans="1:27" ht="13.5" thickBo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</row>
    <row r="316" spans="1:27" ht="13.5" thickBo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</row>
    <row r="317" spans="1:27" ht="13.5" thickBo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</row>
    <row r="318" spans="1:27" ht="13.5" thickBo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</row>
    <row r="319" spans="1:27" ht="13.5" thickBo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</row>
    <row r="320" spans="1:27" ht="13.5" thickBo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</row>
    <row r="321" spans="1:27" ht="13.5" thickBo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</row>
    <row r="322" spans="1:27" ht="13.5" thickBo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</row>
    <row r="323" spans="1:27" ht="13.5" thickBo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</row>
    <row r="324" spans="1:27" ht="13.5" thickBo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</row>
    <row r="325" spans="1:27" ht="13.5" thickBo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</row>
    <row r="326" spans="1:27" ht="13.5" thickBo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</row>
    <row r="327" spans="1:27" ht="13.5" thickBo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</row>
    <row r="328" spans="1:27" ht="13.5" thickBo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</row>
    <row r="329" spans="1:27" ht="13.5" thickBo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</row>
    <row r="330" spans="1:27" ht="13.5" thickBo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</row>
    <row r="331" spans="1:27" ht="13.5" thickBo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</row>
    <row r="332" spans="1:27" ht="13.5" thickBo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</row>
    <row r="333" spans="1:27" ht="13.5" thickBo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</row>
    <row r="334" spans="1:27" ht="13.5" thickBo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</row>
    <row r="335" spans="1:27" ht="13.5" thickBo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</row>
    <row r="336" spans="1:27" ht="13.5" thickBo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</row>
    <row r="337" spans="1:27" ht="13.5" thickBo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</row>
    <row r="338" spans="1:27" ht="13.5" thickBo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</row>
    <row r="339" spans="1:27" ht="13.5" thickBo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</row>
    <row r="340" spans="1:27" ht="13.5" thickBo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</row>
    <row r="341" spans="1:27" ht="13.5" thickBo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</row>
    <row r="342" spans="1:27" ht="13.5" thickBo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</row>
    <row r="343" spans="1:27" ht="13.5" thickBo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</row>
    <row r="344" spans="1:27" ht="13.5" thickBo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</row>
    <row r="345" spans="1:27" ht="13.5" thickBo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</row>
    <row r="346" spans="1:27" ht="13.5" thickBo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</row>
    <row r="347" spans="1:27" ht="13.5" thickBo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</row>
    <row r="348" spans="1:27" ht="13.5" thickBo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</row>
    <row r="349" spans="1:27" ht="13.5" thickBo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</row>
    <row r="350" spans="1:27" ht="13.5" thickBo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</row>
    <row r="351" spans="1:27" ht="13.5" thickBo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</row>
    <row r="352" spans="1:27" ht="13.5" thickBo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</row>
    <row r="353" spans="1:27" ht="13.5" thickBo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</row>
    <row r="354" spans="1:27" ht="13.5" thickBo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</row>
    <row r="355" spans="1:27" ht="13.5" thickBo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</row>
    <row r="356" spans="1:27" ht="13.5" thickBo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</row>
    <row r="357" spans="1:27" ht="13.5" thickBo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</row>
    <row r="358" spans="1:27" ht="13.5" thickBo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</row>
    <row r="359" spans="1:27" ht="13.5" thickBo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</row>
    <row r="360" spans="1:27" ht="13.5" thickBo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</row>
    <row r="361" spans="1:27" ht="13.5" thickBo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</row>
    <row r="362" spans="1:27" ht="13.5" thickBo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</row>
    <row r="363" spans="1:27" ht="13.5" thickBo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</row>
    <row r="364" spans="1:27" ht="13.5" thickBo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</row>
    <row r="365" spans="1:27" ht="13.5" thickBo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</row>
    <row r="366" spans="1:27" ht="13.5" thickBo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</row>
    <row r="367" spans="1:27" ht="13.5" thickBo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</row>
    <row r="368" spans="1:27" ht="13.5" thickBo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</row>
    <row r="369" spans="1:27" ht="13.5" thickBo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</row>
    <row r="370" spans="1:27" ht="13.5" thickBo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</row>
    <row r="371" spans="1:27" ht="13.5" thickBo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</row>
    <row r="372" spans="1:27" ht="13.5" thickBo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</row>
    <row r="373" spans="1:27" ht="13.5" thickBo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</row>
    <row r="374" spans="1:27" ht="13.5" thickBo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</row>
    <row r="375" spans="1:27" ht="13.5" thickBo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</row>
    <row r="376" spans="1:27" ht="13.5" thickBo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</row>
    <row r="377" spans="1:27" ht="13.5" thickBo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</row>
    <row r="378" spans="1:27" ht="13.5" thickBo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</row>
    <row r="379" spans="1:27" ht="13.5" thickBo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</row>
    <row r="380" spans="1:27" ht="13.5" thickBo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</row>
    <row r="381" spans="1:27" ht="13.5" thickBo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</row>
    <row r="382" spans="1:27" ht="13.5" thickBo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</row>
    <row r="383" spans="1:27" ht="13.5" thickBo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</row>
    <row r="384" spans="1:27" ht="13.5" thickBo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</row>
    <row r="385" spans="1:27" ht="13.5" thickBo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</row>
    <row r="386" spans="1:27" ht="13.5" thickBo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</row>
    <row r="387" spans="1:27" ht="13.5" thickBo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</row>
    <row r="388" spans="1:27" ht="13.5" thickBo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</row>
    <row r="389" spans="1:27" ht="13.5" thickBo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</row>
    <row r="390" spans="1:27" ht="13.5" thickBo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</row>
    <row r="391" spans="1:27" ht="13.5" thickBo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</row>
    <row r="392" spans="1:27" ht="13.5" thickBo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</row>
    <row r="393" spans="1:27" ht="13.5" thickBo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</row>
    <row r="394" spans="1:27" ht="13.5" thickBo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</row>
    <row r="395" spans="1:27" ht="13.5" thickBo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</row>
    <row r="396" spans="1:27" ht="13.5" thickBo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</row>
    <row r="397" spans="1:27" ht="13.5" thickBo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</row>
    <row r="398" spans="1:27" ht="13.5" thickBo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</row>
    <row r="399" spans="1:27" ht="13.5" thickBo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</row>
    <row r="400" spans="1:27" ht="13.5" thickBo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</row>
    <row r="401" spans="1:27" ht="13.5" thickBo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</row>
    <row r="402" spans="1:27" ht="13.5" thickBo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</row>
    <row r="403" spans="1:27" ht="13.5" thickBo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</row>
    <row r="404" spans="1:27" ht="13.5" thickBo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</row>
    <row r="405" spans="1:27" ht="13.5" thickBo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</row>
    <row r="406" spans="1:27" ht="13.5" thickBo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</row>
    <row r="407" spans="1:27" ht="13.5" thickBo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</row>
    <row r="408" spans="1:27" ht="13.5" thickBo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</row>
    <row r="409" spans="1:27" ht="13.5" thickBo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</row>
    <row r="410" spans="1:27" ht="13.5" thickBo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</row>
    <row r="411" spans="1:27" ht="13.5" thickBo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</row>
    <row r="412" spans="1:27" ht="13.5" thickBo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</row>
    <row r="413" spans="1:27" ht="13.5" thickBo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</row>
    <row r="414" spans="1:27" ht="13.5" thickBo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</row>
    <row r="415" spans="1:27" ht="13.5" thickBo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</row>
    <row r="416" spans="1:27" ht="13.5" thickBo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</row>
    <row r="417" spans="1:27" ht="13.5" thickBo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</row>
    <row r="418" spans="1:27" ht="13.5" thickBo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</row>
    <row r="419" spans="1:27" ht="13.5" thickBo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</row>
    <row r="420" spans="1:27" ht="13.5" thickBo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</row>
    <row r="421" spans="1:27" ht="13.5" thickBo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</row>
    <row r="422" spans="1:27" ht="13.5" thickBo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</row>
    <row r="423" spans="1:27" ht="13.5" thickBo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</row>
    <row r="424" spans="1:27" ht="13.5" thickBo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</row>
    <row r="425" spans="1:27" ht="13.5" thickBo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</row>
    <row r="426" spans="1:27" ht="13.5" thickBo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</row>
    <row r="427" spans="1:27" ht="13.5" thickBo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</row>
    <row r="428" spans="1:27" ht="13.5" thickBo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</row>
    <row r="429" spans="1:27" ht="13.5" thickBo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</row>
    <row r="430" spans="1:27" ht="13.5" thickBo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</row>
    <row r="431" spans="1:27" ht="13.5" thickBo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</row>
    <row r="432" spans="1:27" ht="13.5" thickBo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</row>
    <row r="433" spans="1:27" ht="13.5" thickBo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</row>
    <row r="434" spans="1:27" ht="13.5" thickBo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</row>
    <row r="435" spans="1:27" ht="13.5" thickBo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</row>
    <row r="436" spans="1:27" ht="13.5" thickBo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</row>
    <row r="437" spans="1:27" ht="13.5" thickBo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</row>
    <row r="438" spans="1:27" ht="13.5" thickBo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</row>
    <row r="439" spans="1:27" ht="13.5" thickBo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</row>
    <row r="440" spans="1:27" ht="13.5" thickBo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</row>
    <row r="441" spans="1:27" ht="13.5" thickBo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</row>
    <row r="442" spans="1:27" ht="13.5" thickBo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</row>
    <row r="443" spans="1:27" ht="13.5" thickBo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</row>
    <row r="444" spans="1:27" ht="13.5" thickBo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</row>
    <row r="445" spans="1:27" ht="13.5" thickBo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</row>
    <row r="446" spans="1:27" ht="13.5" thickBo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</row>
    <row r="447" spans="1:27" ht="13.5" thickBo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</row>
    <row r="448" spans="1:27" ht="13.5" thickBo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</row>
    <row r="449" spans="1:27" ht="13.5" thickBo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</row>
    <row r="450" spans="1:27" ht="13.5" thickBo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</row>
    <row r="451" spans="1:27" ht="13.5" thickBo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</row>
    <row r="452" spans="1:27" ht="13.5" thickBo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</row>
    <row r="453" spans="1:27" ht="13.5" thickBo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</row>
    <row r="454" spans="1:27" ht="13.5" thickBo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</row>
    <row r="455" spans="1:27" ht="13.5" thickBo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</row>
    <row r="456" spans="1:27" ht="13.5" thickBo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</row>
    <row r="457" spans="1:27" ht="13.5" thickBo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</row>
    <row r="458" spans="1:27" ht="13.5" thickBo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</row>
    <row r="459" spans="1:27" ht="13.5" thickBo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</row>
    <row r="460" spans="1:27" ht="13.5" thickBo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</row>
    <row r="461" spans="1:27" ht="13.5" thickBo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</row>
    <row r="462" spans="1:27" ht="13.5" thickBo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</row>
    <row r="463" spans="1:27" ht="13.5" thickBo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</row>
    <row r="464" spans="1:27" ht="13.5" thickBo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</row>
    <row r="465" spans="1:27" ht="13.5" thickBo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</row>
    <row r="466" spans="1:27" ht="13.5" thickBo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</row>
    <row r="467" spans="1:27" ht="13.5" thickBo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</row>
    <row r="468" spans="1:27" ht="13.5" thickBo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</row>
    <row r="469" spans="1:27" ht="13.5" thickBo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</row>
    <row r="470" spans="1:27" ht="13.5" thickBo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</row>
    <row r="471" spans="1:27" ht="13.5" thickBo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</row>
    <row r="472" spans="1:27" ht="13.5" thickBo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</row>
    <row r="473" spans="1:27" ht="13.5" thickBo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</row>
    <row r="474" spans="1:27" ht="13.5" thickBo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</row>
    <row r="475" spans="1:27" ht="13.5" thickBo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</row>
    <row r="476" spans="1:27" ht="13.5" thickBo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</row>
    <row r="477" spans="1:27" ht="13.5" thickBo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</row>
    <row r="478" spans="1:27" ht="13.5" thickBo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</row>
    <row r="479" spans="1:27" ht="13.5" thickBo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</row>
    <row r="480" spans="1:27" ht="13.5" thickBo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</row>
    <row r="481" spans="1:27" ht="13.5" thickBo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</row>
    <row r="482" spans="1:27" ht="13.5" thickBo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</row>
    <row r="483" spans="1:27" ht="13.5" thickBo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</row>
    <row r="484" spans="1:27" ht="13.5" thickBo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</row>
    <row r="485" spans="1:27" ht="13.5" thickBo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</row>
    <row r="486" spans="1:27" ht="13.5" thickBo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</row>
    <row r="487" spans="1:27" ht="13.5" thickBo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</row>
    <row r="488" spans="1:27" ht="13.5" thickBo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</row>
    <row r="489" spans="1:27" ht="13.5" thickBo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</row>
    <row r="490" spans="1:27" ht="13.5" thickBo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</row>
    <row r="491" spans="1:27" ht="13.5" thickBo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</row>
    <row r="492" spans="1:27" ht="13.5" thickBo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</row>
    <row r="493" spans="1:27" ht="13.5" thickBo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</row>
    <row r="494" spans="1:27" ht="13.5" thickBo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</row>
    <row r="495" spans="1:27" ht="13.5" thickBo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</row>
    <row r="496" spans="1:27" ht="13.5" thickBo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</row>
    <row r="497" spans="1:27" ht="13.5" thickBo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</row>
    <row r="498" spans="1:27" ht="13.5" thickBo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</row>
    <row r="499" spans="1:27" ht="13.5" thickBo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</row>
    <row r="500" spans="1:27" ht="13.5" thickBo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</row>
    <row r="501" spans="1:27" ht="13.5" thickBo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</row>
    <row r="502" spans="1:27" ht="13.5" thickBo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</row>
    <row r="503" spans="1:27" ht="13.5" thickBo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</row>
    <row r="504" spans="1:27" ht="13.5" thickBo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</row>
    <row r="505" spans="1:27" ht="13.5" thickBo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</row>
    <row r="506" spans="1:27" ht="13.5" thickBo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</row>
    <row r="507" spans="1:27" ht="13.5" thickBo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</row>
    <row r="508" spans="1:27" ht="13.5" thickBo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</row>
    <row r="509" spans="1:27" ht="13.5" thickBo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</row>
    <row r="510" spans="1:27" ht="13.5" thickBo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</row>
    <row r="511" spans="1:27" ht="13.5" thickBo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</row>
    <row r="512" spans="1:27" ht="13.5" thickBo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</row>
    <row r="513" spans="1:27" ht="13.5" thickBo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</row>
    <row r="514" spans="1:27" ht="13.5" thickBo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</row>
    <row r="515" spans="1:27" ht="13.5" thickBo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</row>
    <row r="516" spans="1:27" ht="13.5" thickBo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</row>
    <row r="517" spans="1:27" ht="13.5" thickBo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</row>
    <row r="518" spans="1:27" ht="13.5" thickBo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</row>
    <row r="519" spans="1:27" ht="13.5" thickBo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</row>
    <row r="520" spans="1:27" ht="13.5" thickBo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</row>
    <row r="521" spans="1:27" ht="13.5" thickBo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</row>
    <row r="522" spans="1:27" ht="13.5" thickBo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</row>
    <row r="523" spans="1:27" ht="13.5" thickBo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</row>
    <row r="524" spans="1:27" ht="13.5" thickBo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</row>
    <row r="525" spans="1:27" ht="13.5" thickBo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</row>
    <row r="526" spans="1:27" ht="13.5" thickBo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</row>
    <row r="527" spans="1:27" ht="13.5" thickBo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</row>
    <row r="528" spans="1:27" ht="13.5" thickBo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</row>
    <row r="529" spans="1:27" ht="13.5" thickBo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</row>
    <row r="530" spans="1:27" ht="13.5" thickBo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</row>
    <row r="531" spans="1:27" ht="13.5" thickBo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</row>
    <row r="532" spans="1:27" ht="13.5" thickBo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</row>
    <row r="533" spans="1:27" ht="13.5" thickBo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</row>
    <row r="534" spans="1:27" ht="13.5" thickBo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</row>
    <row r="535" spans="1:27" ht="13.5" thickBo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</row>
    <row r="536" spans="1:27" ht="13.5" thickBo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</row>
    <row r="537" spans="1:27" ht="13.5" thickBo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</row>
    <row r="538" spans="1:27" ht="13.5" thickBo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</row>
    <row r="539" spans="1:27" ht="13.5" thickBo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</row>
    <row r="540" spans="1:27" ht="13.5" thickBo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</row>
    <row r="541" spans="1:27" ht="13.5" thickBo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</row>
    <row r="542" spans="1:27" ht="13.5" thickBo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</row>
    <row r="543" spans="1:27" ht="13.5" thickBo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</row>
    <row r="544" spans="1:27" ht="13.5" thickBo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</row>
    <row r="545" spans="1:27" ht="13.5" thickBo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</row>
    <row r="546" spans="1:27" ht="13.5" thickBo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</row>
    <row r="547" spans="1:27" ht="13.5" thickBo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</row>
    <row r="548" spans="1:27" ht="13.5" thickBo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</row>
    <row r="549" spans="1:27" ht="13.5" thickBo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</row>
    <row r="550" spans="1:27" ht="13.5" thickBo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</row>
    <row r="551" spans="1:27" ht="13.5" thickBo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</row>
    <row r="552" spans="1:27" ht="13.5" thickBo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</row>
    <row r="553" spans="1:27" ht="13.5" thickBo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</row>
    <row r="554" spans="1:27" ht="13.5" thickBo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</row>
    <row r="555" spans="1:27" ht="13.5" thickBo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</row>
    <row r="556" spans="1:27" ht="13.5" thickBo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</row>
    <row r="557" spans="1:27" ht="13.5" thickBo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</row>
    <row r="558" spans="1:27" ht="13.5" thickBo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</row>
    <row r="559" spans="1:27" ht="13.5" thickBo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</row>
    <row r="560" spans="1:27" ht="13.5" thickBo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</row>
    <row r="561" spans="1:27" ht="13.5" thickBo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</row>
    <row r="562" spans="1:27" ht="13.5" thickBo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</row>
    <row r="563" spans="1:27" ht="13.5" thickBo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</row>
    <row r="564" spans="1:27" ht="13.5" thickBo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</row>
    <row r="565" spans="1:27" ht="13.5" thickBo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</row>
    <row r="566" spans="1:27" ht="13.5" thickBo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</row>
    <row r="567" spans="1:27" ht="13.5" thickBo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</row>
    <row r="568" spans="1:27" ht="13.5" thickBo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</row>
    <row r="569" spans="1:27" ht="13.5" thickBo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</row>
    <row r="570" spans="1:27" ht="13.5" thickBo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</row>
    <row r="571" spans="1:27" ht="13.5" thickBo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</row>
    <row r="572" spans="1:27" ht="13.5" thickBo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</row>
    <row r="573" spans="1:27" ht="13.5" thickBo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</row>
    <row r="574" spans="1:27" ht="13.5" thickBo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</row>
    <row r="575" spans="1:27" ht="13.5" thickBo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</row>
    <row r="576" spans="1:27" ht="13.5" thickBo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</row>
    <row r="577" spans="1:27" ht="13.5" thickBo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</row>
    <row r="578" spans="1:27" ht="13.5" thickBo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</row>
    <row r="579" spans="1:27" ht="13.5" thickBo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</row>
    <row r="580" spans="1:27" ht="13.5" thickBo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</row>
    <row r="581" spans="1:27" ht="13.5" thickBo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</row>
    <row r="582" spans="1:27" ht="13.5" thickBo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</row>
    <row r="583" spans="1:27" ht="13.5" thickBo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</row>
    <row r="584" spans="1:27" ht="13.5" thickBo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60"/>
    </row>
    <row r="585" spans="1:27" ht="13.5" thickBo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</row>
    <row r="586" spans="1:27" ht="13.5" thickBo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60"/>
    </row>
    <row r="587" spans="1:27" ht="13.5" thickBo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60"/>
    </row>
    <row r="588" spans="1:27" ht="13.5" thickBo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60"/>
    </row>
    <row r="589" spans="1:27" ht="13.5" thickBo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60"/>
    </row>
    <row r="590" spans="1:27" ht="13.5" thickBo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</row>
    <row r="591" spans="1:27" ht="13.5" thickBo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60"/>
    </row>
    <row r="592" spans="1:27" ht="13.5" thickBo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</row>
    <row r="593" spans="1:27" ht="13.5" thickBo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</row>
    <row r="594" spans="1:27" ht="13.5" thickBo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</row>
    <row r="595" spans="1:27" ht="13.5" thickBo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</row>
    <row r="596" spans="1:27" ht="13.5" thickBo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60"/>
    </row>
    <row r="597" spans="1:27" ht="13.5" thickBo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60"/>
    </row>
    <row r="598" spans="1:27" ht="13.5" thickBo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60"/>
    </row>
    <row r="599" spans="1:27" ht="13.5" thickBo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60"/>
    </row>
    <row r="600" spans="1:27" ht="13.5" thickBo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</row>
    <row r="601" spans="1:27" ht="13.5" thickBo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60"/>
    </row>
    <row r="602" spans="1:27" ht="13.5" thickBo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60"/>
    </row>
    <row r="603" spans="1:27" ht="13.5" thickBo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</row>
    <row r="604" spans="1:27" ht="13.5" thickBo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60"/>
    </row>
    <row r="605" spans="1:27" ht="13.5" thickBo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</row>
    <row r="606" spans="1:27" ht="13.5" thickBo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60"/>
    </row>
    <row r="607" spans="1:27" ht="13.5" thickBo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60"/>
    </row>
    <row r="608" spans="1:27" ht="13.5" thickBo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60"/>
    </row>
    <row r="609" spans="1:27" ht="13.5" thickBo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60"/>
    </row>
    <row r="610" spans="1:27" ht="13.5" thickBo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</row>
    <row r="611" spans="1:27" ht="13.5" thickBo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60"/>
    </row>
    <row r="612" spans="1:27" ht="13.5" thickBo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60"/>
    </row>
    <row r="613" spans="1:27" ht="13.5" thickBo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60"/>
    </row>
    <row r="614" spans="1:27" ht="13.5" thickBo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60"/>
    </row>
    <row r="615" spans="1:27" ht="13.5" thickBo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</row>
    <row r="616" spans="1:27" ht="13.5" thickBo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</row>
    <row r="617" spans="1:27" ht="13.5" thickBo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60"/>
    </row>
    <row r="618" spans="1:27" ht="13.5" thickBo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60"/>
    </row>
    <row r="619" spans="1:27" ht="13.5" thickBo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60"/>
    </row>
    <row r="620" spans="1:27" ht="13.5" thickBo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60"/>
    </row>
    <row r="621" spans="1:27" ht="13.5" thickBo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</row>
    <row r="622" spans="1:27" ht="13.5" thickBo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60"/>
    </row>
    <row r="623" spans="1:27" ht="13.5" thickBo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60"/>
    </row>
    <row r="624" spans="1:27" ht="13.5" thickBo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60"/>
    </row>
    <row r="625" spans="1:27" ht="13.5" thickBo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60"/>
    </row>
    <row r="626" spans="1:27" ht="13.5" thickBo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60"/>
    </row>
    <row r="627" spans="1:27" ht="13.5" thickBo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</row>
    <row r="628" spans="1:27" ht="13.5" thickBo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60"/>
    </row>
    <row r="629" spans="1:27" ht="13.5" thickBo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60"/>
    </row>
    <row r="630" spans="1:27" ht="13.5" thickBo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60"/>
    </row>
    <row r="631" spans="1:27" ht="13.5" thickBo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60"/>
    </row>
    <row r="632" spans="1:27" ht="13.5" thickBo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60"/>
    </row>
    <row r="633" spans="1:27" ht="13.5" thickBo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60"/>
    </row>
    <row r="634" spans="1:27" ht="13.5" thickBo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</row>
    <row r="635" spans="1:27" ht="13.5" thickBo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60"/>
    </row>
    <row r="636" spans="1:27" ht="13.5" thickBo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60"/>
    </row>
    <row r="637" spans="1:27" ht="13.5" thickBo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60"/>
    </row>
    <row r="638" spans="1:27" ht="13.5" thickBo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60"/>
    </row>
    <row r="639" spans="1:27" ht="13.5" thickBo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60"/>
    </row>
    <row r="640" spans="1:27" ht="13.5" thickBo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</row>
    <row r="641" spans="1:27" ht="13.5" thickBo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60"/>
    </row>
    <row r="642" spans="1:27" ht="13.5" thickBo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60"/>
    </row>
    <row r="643" spans="1:27" ht="13.5" thickBo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60"/>
    </row>
    <row r="644" spans="1:27" ht="13.5" thickBo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60"/>
    </row>
    <row r="645" spans="1:27" ht="13.5" thickBo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60"/>
    </row>
    <row r="646" spans="1:27" ht="13.5" thickBo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60"/>
    </row>
    <row r="647" spans="1:27" ht="13.5" thickBo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60"/>
    </row>
    <row r="648" spans="1:27" ht="13.5" thickBo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60"/>
    </row>
    <row r="649" spans="1:27" ht="13.5" thickBo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</row>
    <row r="650" spans="1:27" ht="13.5" thickBo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60"/>
    </row>
    <row r="651" spans="1:27" ht="13.5" thickBo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60"/>
    </row>
    <row r="652" spans="1:27" ht="13.5" thickBo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</row>
    <row r="653" spans="1:27" ht="13.5" thickBo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60"/>
    </row>
    <row r="654" spans="1:27" ht="13.5" thickBo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60"/>
    </row>
    <row r="655" spans="1:27" ht="13.5" thickBo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</row>
    <row r="656" spans="1:27" ht="13.5" thickBo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60"/>
    </row>
    <row r="657" spans="1:27" ht="13.5" thickBo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60"/>
    </row>
    <row r="658" spans="1:27" ht="13.5" thickBo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60"/>
    </row>
    <row r="659" spans="1:27" ht="13.5" thickBo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60"/>
    </row>
    <row r="660" spans="1:27" ht="13.5" thickBo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  <c r="AA660" s="60"/>
    </row>
    <row r="661" spans="1:27" ht="13.5" thickBo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  <c r="AA661" s="60"/>
    </row>
    <row r="662" spans="1:27" ht="13.5" thickBo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60"/>
    </row>
    <row r="663" spans="1:27" ht="13.5" thickBo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  <c r="AA663" s="60"/>
    </row>
    <row r="664" spans="1:27" ht="13.5" thickBo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  <c r="AA664" s="60"/>
    </row>
    <row r="665" spans="1:27" ht="13.5" thickBo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  <c r="AA665" s="60"/>
    </row>
    <row r="666" spans="1:27" ht="13.5" thickBo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  <c r="AA666" s="60"/>
    </row>
    <row r="667" spans="1:27" ht="13.5" thickBo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60"/>
    </row>
    <row r="668" spans="1:27" ht="13.5" thickBo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  <c r="AA668" s="60"/>
    </row>
    <row r="669" spans="1:27" ht="13.5" thickBo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  <c r="AA669" s="60"/>
    </row>
    <row r="670" spans="1:27" ht="13.5" thickBo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  <c r="AA670" s="60"/>
    </row>
    <row r="671" spans="1:27" ht="13.5" thickBo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  <c r="AA671" s="60"/>
    </row>
    <row r="672" spans="1:27" ht="13.5" thickBo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60"/>
    </row>
    <row r="673" spans="1:27" ht="13.5" thickBo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  <c r="AA673" s="60"/>
    </row>
    <row r="674" spans="1:27" ht="13.5" thickBo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  <c r="AA674" s="60"/>
    </row>
    <row r="675" spans="1:27" ht="13.5" thickBo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  <c r="AA675" s="60"/>
    </row>
    <row r="676" spans="1:27" ht="13.5" thickBo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  <c r="AA676" s="60"/>
    </row>
    <row r="677" spans="1:27" ht="13.5" thickBo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60"/>
    </row>
    <row r="678" spans="1:27" ht="13.5" thickBo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  <c r="AA678" s="60"/>
    </row>
    <row r="679" spans="1:27" ht="13.5" thickBo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  <c r="AA679" s="60"/>
    </row>
    <row r="680" spans="1:27" ht="13.5" thickBo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  <c r="AA680" s="60"/>
    </row>
    <row r="681" spans="1:27" ht="13.5" thickBo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  <c r="AA681" s="60"/>
    </row>
    <row r="682" spans="1:27" ht="13.5" thickBo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  <c r="AA682" s="60"/>
    </row>
    <row r="683" spans="1:27" ht="13.5" thickBo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  <c r="AA683" s="60"/>
    </row>
    <row r="684" spans="1:27" ht="13.5" thickBo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  <c r="AA684" s="60"/>
    </row>
    <row r="685" spans="1:27" ht="13.5" thickBo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  <c r="AA685" s="60"/>
    </row>
    <row r="686" spans="1:27" ht="13.5" thickBo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  <c r="AA686" s="60"/>
    </row>
    <row r="687" spans="1:27" ht="13.5" thickBo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  <c r="AA687" s="60"/>
    </row>
    <row r="688" spans="1:27" ht="13.5" thickBo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60"/>
    </row>
    <row r="689" spans="1:27" ht="13.5" thickBo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  <c r="AA689" s="60"/>
    </row>
    <row r="690" spans="1:27" ht="13.5" thickBo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  <c r="AA690" s="60"/>
    </row>
    <row r="691" spans="1:27" ht="13.5" thickBo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  <c r="AA691" s="60"/>
    </row>
    <row r="692" spans="1:27" ht="13.5" thickBo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  <c r="AA692" s="60"/>
    </row>
    <row r="693" spans="1:27" ht="13.5" thickBo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  <c r="AA693" s="60"/>
    </row>
    <row r="694" spans="1:27" ht="13.5" thickBo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  <c r="AA694" s="60"/>
    </row>
    <row r="695" spans="1:27" ht="13.5" thickBo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  <c r="AA695" s="60"/>
    </row>
    <row r="696" spans="1:27" ht="13.5" thickBo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  <c r="AA696" s="60"/>
    </row>
    <row r="697" spans="1:27" ht="13.5" thickBo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  <c r="AA697" s="60"/>
    </row>
    <row r="698" spans="1:27" ht="13.5" thickBo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  <c r="AA698" s="60"/>
    </row>
    <row r="699" spans="1:27" ht="13.5" thickBo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  <c r="AA699" s="60"/>
    </row>
    <row r="700" spans="1:27" ht="13.5" thickBo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  <c r="AA700" s="60"/>
    </row>
    <row r="701" spans="1:27" ht="13.5" thickBo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  <c r="AA701" s="60"/>
    </row>
    <row r="702" spans="1:27" ht="13.5" thickBo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  <c r="AA702" s="60"/>
    </row>
    <row r="703" spans="1:27" ht="13.5" thickBo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  <c r="AA703" s="60"/>
    </row>
    <row r="704" spans="1:27" ht="13.5" thickBo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  <c r="AA704" s="60"/>
    </row>
    <row r="705" spans="1:27" ht="13.5" thickBo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  <c r="AA705" s="60"/>
    </row>
    <row r="706" spans="1:27" ht="13.5" thickBo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  <c r="AA706" s="60"/>
    </row>
    <row r="707" spans="1:27" ht="13.5" thickBo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  <c r="AA707" s="60"/>
    </row>
    <row r="708" spans="1:27" ht="13.5" thickBo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  <c r="AA708" s="60"/>
    </row>
    <row r="709" spans="1:27" ht="13.5" thickBo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  <c r="AA709" s="60"/>
    </row>
    <row r="710" spans="1:27" ht="13.5" thickBo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  <c r="AA710" s="60"/>
    </row>
    <row r="711" spans="1:27" ht="13.5" thickBo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  <c r="AA711" s="60"/>
    </row>
    <row r="712" spans="1:27" ht="13.5" thickBo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  <c r="AA712" s="60"/>
    </row>
    <row r="713" spans="1:27" ht="13.5" thickBo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  <c r="AA713" s="60"/>
    </row>
    <row r="714" spans="1:27" ht="13.5" thickBo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  <c r="AA714" s="60"/>
    </row>
    <row r="715" spans="1:27" ht="13.5" thickBo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  <c r="AA715" s="60"/>
    </row>
    <row r="716" spans="1:27" ht="13.5" thickBo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  <c r="AA716" s="60"/>
    </row>
    <row r="717" spans="1:27" ht="13.5" thickBo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  <c r="AA717" s="60"/>
    </row>
    <row r="718" spans="1:27" ht="13.5" thickBo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  <c r="AA718" s="60"/>
    </row>
    <row r="719" spans="1:27" ht="13.5" thickBo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  <c r="AA719" s="60"/>
    </row>
    <row r="720" spans="1:27" ht="13.5" thickBo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  <c r="AA720" s="60"/>
    </row>
    <row r="721" spans="1:27" ht="13.5" thickBo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  <c r="AA721" s="60"/>
    </row>
    <row r="722" spans="1:27" ht="13.5" thickBo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  <c r="AA722" s="60"/>
    </row>
    <row r="723" spans="1:27" ht="13.5" thickBo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  <c r="AA723" s="60"/>
    </row>
    <row r="724" spans="1:27" ht="13.5" thickBo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  <c r="AA724" s="60"/>
    </row>
    <row r="725" spans="1:27" ht="13.5" thickBo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  <c r="AA725" s="60"/>
    </row>
    <row r="726" spans="1:27" ht="13.5" thickBo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  <c r="AA726" s="60"/>
    </row>
    <row r="727" spans="1:27" ht="13.5" thickBo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  <c r="AA727" s="60"/>
    </row>
    <row r="728" spans="1:27" ht="13.5" thickBo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  <c r="AA728" s="60"/>
    </row>
    <row r="729" spans="1:27" ht="13.5" thickBo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  <c r="AA729" s="60"/>
    </row>
    <row r="730" spans="1:27" ht="13.5" thickBo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  <c r="AA730" s="60"/>
    </row>
    <row r="731" spans="1:27" ht="13.5" thickBo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  <c r="AA731" s="60"/>
    </row>
    <row r="732" spans="1:27" ht="13.5" thickBo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  <c r="AA732" s="60"/>
    </row>
    <row r="733" spans="1:27" ht="13.5" thickBo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  <c r="AA733" s="60"/>
    </row>
    <row r="734" spans="1:27" ht="13.5" thickBo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  <c r="AA734" s="60"/>
    </row>
    <row r="735" spans="1:27" ht="13.5" thickBo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  <c r="AA735" s="60"/>
    </row>
    <row r="736" spans="1:27" ht="13.5" thickBo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  <c r="AA736" s="60"/>
    </row>
    <row r="737" spans="1:27" ht="13.5" thickBo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  <c r="AA737" s="60"/>
    </row>
    <row r="738" spans="1:27" ht="13.5" thickBo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  <c r="AA738" s="60"/>
    </row>
    <row r="739" spans="1:27" ht="13.5" thickBo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  <c r="AA739" s="60"/>
    </row>
    <row r="740" spans="1:27" ht="13.5" thickBo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  <c r="AA740" s="60"/>
    </row>
    <row r="741" spans="1:27" ht="13.5" thickBo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  <c r="AA741" s="60"/>
    </row>
    <row r="742" spans="1:27" ht="13.5" thickBo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  <c r="AA742" s="60"/>
    </row>
    <row r="743" spans="1:27" ht="13.5" thickBo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  <c r="AA743" s="60"/>
    </row>
    <row r="744" spans="1:27" ht="13.5" thickBo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  <c r="AA744" s="60"/>
    </row>
    <row r="745" spans="1:27" ht="13.5" thickBo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  <c r="AA745" s="60"/>
    </row>
    <row r="746" spans="1:27" ht="13.5" thickBo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  <c r="AA746" s="60"/>
    </row>
    <row r="747" spans="1:27" ht="13.5" thickBo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  <c r="AA747" s="60"/>
    </row>
    <row r="748" spans="1:27" ht="13.5" thickBo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  <c r="AA748" s="60"/>
    </row>
    <row r="749" spans="1:27" ht="13.5" thickBo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  <c r="AA749" s="60"/>
    </row>
    <row r="750" spans="1:27" ht="13.5" thickBo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  <c r="AA750" s="60"/>
    </row>
    <row r="751" spans="1:27" ht="13.5" thickBo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  <c r="AA751" s="60"/>
    </row>
    <row r="752" spans="1:27" ht="13.5" thickBo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  <c r="AA752" s="60"/>
    </row>
    <row r="753" spans="1:27" ht="13.5" thickBo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  <c r="AA753" s="60"/>
    </row>
    <row r="754" spans="1:27" ht="13.5" thickBo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  <c r="AA754" s="60"/>
    </row>
    <row r="755" spans="1:27" ht="13.5" thickBo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  <c r="AA755" s="60"/>
    </row>
    <row r="756" spans="1:27" ht="13.5" thickBo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  <c r="AA756" s="60"/>
    </row>
    <row r="757" spans="1:27" ht="13.5" thickBo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  <c r="AA757" s="60"/>
    </row>
    <row r="758" spans="1:27" ht="13.5" thickBo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  <c r="AA758" s="60"/>
    </row>
    <row r="759" spans="1:27" ht="13.5" thickBo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  <c r="AA759" s="60"/>
    </row>
    <row r="760" spans="1:27" ht="13.5" thickBo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  <c r="AA760" s="60"/>
    </row>
    <row r="761" spans="1:27" ht="13.5" thickBo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  <c r="AA761" s="60"/>
    </row>
    <row r="762" spans="1:27" ht="13.5" thickBo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  <c r="AA762" s="60"/>
    </row>
    <row r="763" spans="1:27" ht="13.5" thickBo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  <c r="AA763" s="60"/>
    </row>
    <row r="764" spans="1:27" ht="13.5" thickBo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  <c r="AA764" s="60"/>
    </row>
    <row r="765" spans="1:27" ht="13.5" thickBo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  <c r="AA765" s="60"/>
    </row>
    <row r="766" spans="1:27" ht="13.5" thickBo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  <c r="AA766" s="60"/>
    </row>
    <row r="767" spans="1:27" ht="13.5" thickBo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  <c r="AA767" s="60"/>
    </row>
    <row r="768" spans="1:27" ht="13.5" thickBo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  <c r="AA768" s="60"/>
    </row>
    <row r="769" spans="1:27" ht="13.5" thickBo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  <c r="AA769" s="60"/>
    </row>
    <row r="770" spans="1:27" ht="13.5" thickBo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  <c r="AA770" s="60"/>
    </row>
    <row r="771" spans="1:27" ht="13.5" thickBo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  <c r="AA771" s="60"/>
    </row>
    <row r="772" spans="1:27" ht="13.5" thickBo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  <c r="AA772" s="60"/>
    </row>
    <row r="773" spans="1:27" ht="13.5" thickBo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  <c r="AA773" s="60"/>
    </row>
    <row r="774" spans="1:27" ht="13.5" thickBo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  <c r="AA774" s="60"/>
    </row>
    <row r="775" spans="1:27" ht="13.5" thickBo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  <c r="AA775" s="60"/>
    </row>
    <row r="776" spans="1:27" ht="13.5" thickBo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  <c r="AA776" s="60"/>
    </row>
    <row r="777" spans="1:27" ht="13.5" thickBo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  <c r="AA777" s="60"/>
    </row>
    <row r="778" spans="1:27" ht="13.5" thickBo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  <c r="AA778" s="60"/>
    </row>
    <row r="779" spans="1:27" ht="13.5" thickBo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  <c r="AA779" s="60"/>
    </row>
    <row r="780" spans="1:27" ht="13.5" thickBo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  <c r="AA780" s="60"/>
    </row>
    <row r="781" spans="1:27" ht="13.5" thickBo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  <c r="AA781" s="60"/>
    </row>
    <row r="782" spans="1:27" ht="13.5" thickBo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  <c r="AA782" s="60"/>
    </row>
    <row r="783" spans="1:27" ht="13.5" thickBo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  <c r="AA783" s="60"/>
    </row>
    <row r="784" spans="1:27" ht="13.5" thickBo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  <c r="AA784" s="60"/>
    </row>
    <row r="785" spans="1:27" ht="13.5" thickBo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  <c r="AA785" s="60"/>
    </row>
    <row r="786" spans="1:27" ht="13.5" thickBo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  <c r="AA786" s="60"/>
    </row>
    <row r="787" spans="1:27" ht="13.5" thickBo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  <c r="AA787" s="60"/>
    </row>
    <row r="788" spans="1:27" ht="13.5" thickBo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  <c r="AA788" s="60"/>
    </row>
    <row r="789" spans="1:27" ht="13.5" thickBo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  <c r="AA789" s="60"/>
    </row>
    <row r="790" spans="1:27" ht="13.5" thickBo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  <c r="AA790" s="60"/>
    </row>
    <row r="791" spans="1:27" ht="13.5" thickBo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  <c r="AA791" s="60"/>
    </row>
    <row r="792" spans="1:27" ht="13.5" thickBo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  <c r="AA792" s="60"/>
    </row>
  </sheetData>
  <mergeCells count="15">
    <mergeCell ref="C8:F8"/>
    <mergeCell ref="A1:B4"/>
    <mergeCell ref="C1:F4"/>
    <mergeCell ref="A5:B5"/>
    <mergeCell ref="C5:F5"/>
    <mergeCell ref="C6:F6"/>
    <mergeCell ref="C7:F7"/>
    <mergeCell ref="A9:F9"/>
    <mergeCell ref="A10:A13"/>
    <mergeCell ref="F10:F13"/>
    <mergeCell ref="B10:B13"/>
    <mergeCell ref="C10:C13"/>
    <mergeCell ref="D10:E10"/>
    <mergeCell ref="D11:D13"/>
    <mergeCell ref="E11:E13"/>
  </mergeCells>
  <phoneticPr fontId="0" type="noConversion"/>
  <pageMargins left="0.75" right="0.75" top="1" bottom="1" header="0.5" footer="0.5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6"/>
  <sheetViews>
    <sheetView view="pageBreakPreview" topLeftCell="A19" zoomScale="75" zoomScaleNormal="75" workbookViewId="0">
      <selection activeCell="E45" sqref="E45"/>
    </sheetView>
  </sheetViews>
  <sheetFormatPr defaultRowHeight="12.75"/>
  <cols>
    <col min="1" max="1" width="4.5703125" customWidth="1"/>
    <col min="2" max="2" width="33.85546875" customWidth="1"/>
    <col min="3" max="3" width="33.140625" customWidth="1"/>
    <col min="4" max="4" width="9.28515625" customWidth="1"/>
    <col min="5" max="5" width="9.5703125" customWidth="1"/>
    <col min="6" max="6" width="21.28515625" customWidth="1"/>
    <col min="7" max="7" width="13.42578125" customWidth="1"/>
    <col min="8" max="8" width="11.42578125" customWidth="1"/>
    <col min="9" max="9" width="11.7109375" customWidth="1"/>
    <col min="10" max="10" width="12.85546875" customWidth="1"/>
    <col min="11" max="11" width="11.42578125" customWidth="1"/>
    <col min="12" max="12" width="13" customWidth="1"/>
    <col min="13" max="13" width="9.28515625" style="1" customWidth="1"/>
    <col min="14" max="14" width="1.5703125" style="1" customWidth="1"/>
    <col min="15" max="16384" width="9.140625" style="1"/>
  </cols>
  <sheetData>
    <row r="1" spans="1:13" ht="12.75" customHeight="1">
      <c r="A1" s="94" t="s">
        <v>0</v>
      </c>
      <c r="B1" s="94"/>
      <c r="C1" s="109" t="str">
        <f ca="1">Команды!C1</f>
        <v>Международная федерация спортивного туризма</v>
      </c>
      <c r="D1" s="110"/>
      <c r="E1" s="111"/>
      <c r="F1" s="112"/>
      <c r="G1" s="68"/>
      <c r="H1" s="69"/>
      <c r="I1" s="69"/>
      <c r="J1" s="69"/>
      <c r="K1" s="69"/>
      <c r="L1" s="78"/>
      <c r="M1" s="79"/>
    </row>
    <row r="2" spans="1:13" ht="12.75" customHeight="1">
      <c r="A2" s="94"/>
      <c r="B2" s="94"/>
      <c r="C2" s="113"/>
      <c r="D2" s="114"/>
      <c r="E2" s="114"/>
      <c r="F2" s="115"/>
      <c r="G2" s="71"/>
      <c r="H2" s="1"/>
      <c r="I2" s="1"/>
      <c r="J2" s="1"/>
      <c r="K2" s="1"/>
      <c r="L2" s="77"/>
      <c r="M2" s="73"/>
    </row>
    <row r="3" spans="1:13" ht="12.75" customHeight="1">
      <c r="A3" s="94"/>
      <c r="B3" s="94"/>
      <c r="C3" s="113"/>
      <c r="D3" s="114"/>
      <c r="E3" s="114"/>
      <c r="F3" s="115"/>
      <c r="G3" s="71"/>
      <c r="H3" s="1"/>
      <c r="I3" s="1"/>
      <c r="J3" s="1"/>
      <c r="K3" s="1"/>
      <c r="L3" s="77"/>
      <c r="M3" s="73"/>
    </row>
    <row r="4" spans="1:13">
      <c r="A4" s="94"/>
      <c r="B4" s="94"/>
      <c r="C4" s="116"/>
      <c r="D4" s="117"/>
      <c r="E4" s="117"/>
      <c r="F4" s="118"/>
      <c r="G4" s="71"/>
      <c r="H4" s="1"/>
      <c r="I4" s="1"/>
      <c r="J4" s="1"/>
      <c r="K4" s="1"/>
      <c r="L4" s="77"/>
      <c r="M4" s="73"/>
    </row>
    <row r="5" spans="1:13" ht="20.2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H5" s="86" t="s">
        <v>129</v>
      </c>
      <c r="I5" s="87"/>
      <c r="J5" s="87"/>
      <c r="K5" s="87"/>
      <c r="L5" s="77"/>
      <c r="M5" s="73"/>
    </row>
    <row r="6" spans="1:13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7"/>
      <c r="M6" s="73"/>
    </row>
    <row r="7" spans="1:13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7"/>
      <c r="M7" s="73"/>
    </row>
    <row r="8" spans="1:13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1"/>
      <c r="M8" s="73"/>
    </row>
    <row r="9" spans="1:13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5"/>
      <c r="M9" s="76"/>
    </row>
    <row r="10" spans="1:13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">
        <v>47</v>
      </c>
      <c r="H10" s="108"/>
      <c r="I10" s="108"/>
      <c r="J10" s="108"/>
      <c r="K10" s="108"/>
      <c r="L10" s="107" t="s">
        <v>50</v>
      </c>
      <c r="M10" s="92" t="s">
        <v>11</v>
      </c>
    </row>
    <row r="11" spans="1:13" s="50" customFormat="1" ht="38.25" customHeight="1">
      <c r="A11" s="91"/>
      <c r="B11" s="91"/>
      <c r="C11" s="91"/>
      <c r="D11" s="92" t="str">
        <f ca="1">Команды!D11</f>
        <v>заявл.</v>
      </c>
      <c r="E11" s="92" t="str">
        <f ca="1">Команды!E11</f>
        <v>факт.</v>
      </c>
      <c r="F11" s="90"/>
      <c r="G11" s="108"/>
      <c r="H11" s="108"/>
      <c r="I11" s="108"/>
      <c r="J11" s="108"/>
      <c r="K11" s="108"/>
      <c r="L11" s="107"/>
      <c r="M11" s="92"/>
    </row>
    <row r="12" spans="1:13" s="50" customFormat="1" ht="13.5" customHeight="1">
      <c r="A12" s="91"/>
      <c r="B12" s="91"/>
      <c r="C12" s="91"/>
      <c r="D12" s="92"/>
      <c r="E12" s="92"/>
      <c r="F12" s="90"/>
      <c r="G12" s="90" t="s">
        <v>48</v>
      </c>
      <c r="H12" s="90" t="s">
        <v>8</v>
      </c>
      <c r="I12" s="90" t="s">
        <v>17</v>
      </c>
      <c r="J12" s="90" t="s">
        <v>18</v>
      </c>
      <c r="K12" s="90" t="s">
        <v>49</v>
      </c>
      <c r="L12" s="107"/>
      <c r="M12" s="92"/>
    </row>
    <row r="13" spans="1:13" s="49" customFormat="1" ht="48.6" customHeight="1">
      <c r="A13" s="91"/>
      <c r="B13" s="91"/>
      <c r="C13" s="91"/>
      <c r="D13" s="92"/>
      <c r="E13" s="92"/>
      <c r="F13" s="90"/>
      <c r="G13" s="90"/>
      <c r="H13" s="90"/>
      <c r="I13" s="90"/>
      <c r="J13" s="90"/>
      <c r="K13" s="90"/>
      <c r="L13" s="107"/>
      <c r="M13" s="92"/>
    </row>
    <row r="14" spans="1:13" s="49" customFormat="1" ht="21.75" customHeight="1">
      <c r="A14" s="46"/>
      <c r="B14" s="8"/>
      <c r="C14" s="13" t="str">
        <f ca="1">Команды!C14</f>
        <v>Маршруты 5 к.с.</v>
      </c>
      <c r="D14" s="9"/>
      <c r="E14" s="10"/>
      <c r="F14" s="12"/>
      <c r="G14" s="3"/>
      <c r="H14" s="3"/>
      <c r="I14" s="3"/>
      <c r="J14" s="3"/>
      <c r="K14" s="3"/>
      <c r="L14" s="3"/>
      <c r="M14" s="56"/>
    </row>
    <row r="15" spans="1:13" ht="31.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1">
        <f ca="1">Сложность!G15</f>
        <v>63</v>
      </c>
      <c r="H15" s="31">
        <f ca="1">Новизна!G15</f>
        <v>1.8888888888888888</v>
      </c>
      <c r="I15" s="31">
        <f ca="1">'Без-сть'!G15</f>
        <v>6.666666666666667</v>
      </c>
      <c r="J15" s="31">
        <f ca="1">'Напр-сть'!G15</f>
        <v>3.6666666666666665</v>
      </c>
      <c r="K15" s="31">
        <f ca="1">Полезность!G15</f>
        <v>4.333333333333333</v>
      </c>
      <c r="L15" s="32">
        <f t="shared" ref="L15:L25" si="0">SUM(G15:K15)</f>
        <v>79.555555555555557</v>
      </c>
      <c r="M15" s="85">
        <v>10</v>
      </c>
    </row>
    <row r="16" spans="1:13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1">
        <f ca="1">Сложность!G16</f>
        <v>72</v>
      </c>
      <c r="H16" s="31">
        <f ca="1">Новизна!G16</f>
        <v>3.4444444444444446</v>
      </c>
      <c r="I16" s="31">
        <f ca="1">'Без-сть'!G16</f>
        <v>5</v>
      </c>
      <c r="J16" s="31">
        <f ca="1">'Напр-сть'!G16</f>
        <v>5.5555555555555554</v>
      </c>
      <c r="K16" s="31">
        <f ca="1">Полезность!G16</f>
        <v>5.7777777777777777</v>
      </c>
      <c r="L16" s="32">
        <f t="shared" si="0"/>
        <v>91.777777777777771</v>
      </c>
      <c r="M16" s="85">
        <v>7</v>
      </c>
    </row>
    <row r="17" spans="1:13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1">
        <f ca="1">Сложность!G17</f>
        <v>73.111111111111114</v>
      </c>
      <c r="H17" s="31">
        <f ca="1">Новизна!G17</f>
        <v>8.6666666666666661</v>
      </c>
      <c r="I17" s="31">
        <f ca="1">'Без-сть'!G17</f>
        <v>8.5555555555555554</v>
      </c>
      <c r="J17" s="31">
        <f ca="1">'Напр-сть'!G17</f>
        <v>7.2222222222222223</v>
      </c>
      <c r="K17" s="31">
        <f ca="1">Полезность!G17</f>
        <v>6.1111111111111107</v>
      </c>
      <c r="L17" s="32">
        <f t="shared" si="0"/>
        <v>103.66666666666669</v>
      </c>
      <c r="M17" s="85">
        <v>5</v>
      </c>
    </row>
    <row r="18" spans="1:13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1">
        <f ca="1">Сложность!G18</f>
        <v>65.333333333333329</v>
      </c>
      <c r="H18" s="31">
        <f ca="1">Новизна!G18</f>
        <v>1.6666666666666667</v>
      </c>
      <c r="I18" s="31">
        <f ca="1">'Без-сть'!G18</f>
        <v>8</v>
      </c>
      <c r="J18" s="31">
        <f ca="1">'Напр-сть'!G18</f>
        <v>4.5555555555555554</v>
      </c>
      <c r="K18" s="31">
        <f ca="1">Полезность!G18</f>
        <v>5.2222222222222223</v>
      </c>
      <c r="L18" s="32">
        <f t="shared" si="0"/>
        <v>84.777777777777786</v>
      </c>
      <c r="M18" s="85">
        <v>9</v>
      </c>
    </row>
    <row r="19" spans="1:13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1">
        <f ca="1">Сложность!G19</f>
        <v>82.777777777777771</v>
      </c>
      <c r="H19" s="31">
        <f ca="1">Новизна!G19</f>
        <v>16.111111111111111</v>
      </c>
      <c r="I19" s="31">
        <f ca="1">'Без-сть'!G19</f>
        <v>10.777777777777779</v>
      </c>
      <c r="J19" s="31">
        <f ca="1">'Напр-сть'!G19</f>
        <v>12.777777777777779</v>
      </c>
      <c r="K19" s="31">
        <f ca="1">Полезность!G19</f>
        <v>6.4444444444444446</v>
      </c>
      <c r="L19" s="32">
        <f t="shared" si="0"/>
        <v>128.88888888888889</v>
      </c>
      <c r="M19" s="85">
        <v>1</v>
      </c>
    </row>
    <row r="20" spans="1:13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1">
        <f ca="1">Сложность!G20</f>
        <v>74.333333333333329</v>
      </c>
      <c r="H20" s="31">
        <f ca="1">Новизна!G20</f>
        <v>13.222222222222221</v>
      </c>
      <c r="I20" s="31">
        <f ca="1">'Без-сть'!G20</f>
        <v>6.333333333333333</v>
      </c>
      <c r="J20" s="31">
        <f ca="1">'Напр-сть'!G20</f>
        <v>6</v>
      </c>
      <c r="K20" s="31">
        <f ca="1">Полезность!G20</f>
        <v>5.1111111111111107</v>
      </c>
      <c r="L20" s="32">
        <f t="shared" si="0"/>
        <v>104.99999999999999</v>
      </c>
      <c r="M20" s="85">
        <v>4</v>
      </c>
    </row>
    <row r="21" spans="1:13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1">
        <f ca="1">Сложность!G21</f>
        <v>79</v>
      </c>
      <c r="H21" s="31">
        <f ca="1">Новизна!G21</f>
        <v>7.666666666666667</v>
      </c>
      <c r="I21" s="31">
        <f ca="1">'Без-сть'!G21</f>
        <v>10.666666666666666</v>
      </c>
      <c r="J21" s="31">
        <f ca="1">'Напр-сть'!G21</f>
        <v>9.4444444444444446</v>
      </c>
      <c r="K21" s="31">
        <f ca="1">Полезность!G21</f>
        <v>5.7777777777777777</v>
      </c>
      <c r="L21" s="32">
        <f t="shared" si="0"/>
        <v>112.55555555555556</v>
      </c>
      <c r="M21" s="85">
        <v>2</v>
      </c>
    </row>
    <row r="22" spans="1:13" ht="31.5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1">
        <f ca="1">Сложность!G22</f>
        <v>74.666666666666671</v>
      </c>
      <c r="H22" s="31">
        <f ca="1">Новизна!G22</f>
        <v>13.777777777777779</v>
      </c>
      <c r="I22" s="31">
        <f ca="1">'Без-сть'!G22</f>
        <v>-5</v>
      </c>
      <c r="J22" s="31">
        <f ca="1">'Напр-сть'!G22</f>
        <v>0.77777777777777779</v>
      </c>
      <c r="K22" s="31">
        <f ca="1">Полезность!G22</f>
        <v>5.1111111111111107</v>
      </c>
      <c r="L22" s="32">
        <f t="shared" si="0"/>
        <v>89.333333333333343</v>
      </c>
      <c r="M22" s="85">
        <v>8</v>
      </c>
    </row>
    <row r="23" spans="1:13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1">
        <f ca="1">Сложность!G23</f>
        <v>61.444444444444443</v>
      </c>
      <c r="H23" s="31">
        <f ca="1">Новизна!G23</f>
        <v>2.2222222222222223</v>
      </c>
      <c r="I23" s="31">
        <f ca="1">'Без-сть'!G23</f>
        <v>6.666666666666667</v>
      </c>
      <c r="J23" s="31">
        <f ca="1">'Напр-сть'!G23</f>
        <v>2.3333333333333335</v>
      </c>
      <c r="K23" s="31">
        <f ca="1">Полезность!G23</f>
        <v>4.7777777777777777</v>
      </c>
      <c r="L23" s="32">
        <f t="shared" si="0"/>
        <v>77.444444444444429</v>
      </c>
      <c r="M23" s="85">
        <v>11</v>
      </c>
    </row>
    <row r="24" spans="1:13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31">
        <f ca="1">Сложность!G24</f>
        <v>68.444444444444443</v>
      </c>
      <c r="H24" s="31">
        <f ca="1">Новизна!G24</f>
        <v>9.8888888888888893</v>
      </c>
      <c r="I24" s="31">
        <f ca="1">'Без-сть'!G24</f>
        <v>7.333333333333333</v>
      </c>
      <c r="J24" s="31">
        <f ca="1">'Напр-сть'!G24</f>
        <v>5.1111111111111107</v>
      </c>
      <c r="K24" s="31">
        <f ca="1">Полезность!G24</f>
        <v>4.8888888888888893</v>
      </c>
      <c r="L24" s="32">
        <f t="shared" si="0"/>
        <v>95.666666666666657</v>
      </c>
      <c r="M24" s="85">
        <v>6</v>
      </c>
    </row>
    <row r="25" spans="1:13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31">
        <f ca="1">Сложность!G25</f>
        <v>77</v>
      </c>
      <c r="H25" s="31">
        <f ca="1">Новизна!G25</f>
        <v>9.5555555555555554</v>
      </c>
      <c r="I25" s="31">
        <f ca="1">'Без-сть'!G25</f>
        <v>9.3333333333333339</v>
      </c>
      <c r="J25" s="31">
        <f ca="1">'Напр-сть'!G25</f>
        <v>7.5555555555555554</v>
      </c>
      <c r="K25" s="31">
        <f ca="1">Полезность!G25</f>
        <v>5.7777777777777777</v>
      </c>
      <c r="L25" s="32">
        <f t="shared" si="0"/>
        <v>109.22222222222221</v>
      </c>
      <c r="M25" s="85">
        <v>3</v>
      </c>
    </row>
    <row r="27" spans="1:13" s="5" customFormat="1" ht="17.100000000000001" customHeight="1">
      <c r="B27" s="6" t="s">
        <v>81</v>
      </c>
      <c r="C27" s="11" t="str">
        <f ca="1">Судьи!C5</f>
        <v>Андрушевич А.Ю. (Украина, Днепропетровск, С2К, МС)</v>
      </c>
      <c r="D27" s="11"/>
      <c r="I27" s="11" t="str">
        <f ca="1">Судьи!C11</f>
        <v>Кривошеев О.В. (Украина, Харьков, С1К, МС)</v>
      </c>
    </row>
    <row r="28" spans="1:13" ht="15.75">
      <c r="C28" s="11" t="str">
        <f ca="1">Судьи!C6</f>
        <v>Анохин А.А. (Россия, Москва, С1К, 1р)</v>
      </c>
      <c r="H28" s="1"/>
      <c r="I28" s="11" t="str">
        <f ca="1">Судьи!C12</f>
        <v>Певцов Д.В. (Украина, Днепропетровск, С1К, МС)</v>
      </c>
    </row>
    <row r="29" spans="1:13" ht="15.75">
      <c r="C29" s="11" t="str">
        <f ca="1">Судьи!C7</f>
        <v>Боголюбов Д.П. (Россия, Москва, С1К, КМС)</v>
      </c>
      <c r="H29" s="1"/>
      <c r="I29" s="11" t="str">
        <f ca="1">Судьи!C13</f>
        <v>Соколов В.А. (Украина, Киев, СМК, МС)</v>
      </c>
    </row>
    <row r="30" spans="1:13" ht="15.75">
      <c r="C30" s="11" t="str">
        <f ca="1">Судьи!C8</f>
        <v>Васильев Ю.К. (Украина, Харьков, СНК, МС)</v>
      </c>
      <c r="H30" s="1"/>
      <c r="I30" s="11" t="str">
        <f ca="1">Судьи!C14</f>
        <v>Фефелов А.В. (РФ, Раменское, С1К, 1р )</v>
      </c>
    </row>
    <row r="31" spans="1:13" ht="15.75">
      <c r="C31" s="11" t="str">
        <f ca="1">Судьи!C9</f>
        <v>Иванченко Я.И. (Украина, Кривой Рог, С2К, МС)</v>
      </c>
      <c r="H31" s="1"/>
      <c r="I31" s="11" t="str">
        <f ca="1">Судьи!C15</f>
        <v>Юхименко  Д.И. (Украина, Кременчуг, СНК, МС)</v>
      </c>
    </row>
    <row r="32" spans="1:13" ht="15.75">
      <c r="C32" s="11" t="str">
        <f ca="1">Судьи!C10</f>
        <v>Канищев Е.А. (Украина, Харьков, С1К, МС)</v>
      </c>
    </row>
    <row r="33" spans="2:9" ht="15.75">
      <c r="C33" s="11"/>
    </row>
    <row r="34" spans="2:9" ht="18">
      <c r="B34" s="6" t="s">
        <v>45</v>
      </c>
      <c r="C34" s="11" t="str">
        <f ca="1">Судьи!B20</f>
        <v>Васильев Ю.К. (Украина, Харьков, СНК, МС)</v>
      </c>
    </row>
    <row r="35" spans="2:9" ht="18">
      <c r="B35" s="6" t="s">
        <v>46</v>
      </c>
      <c r="C35" s="11" t="str">
        <f ca="1">Судьи!B21</f>
        <v>Голубев А.В. (Украина, Харьков, С2К, МС)</v>
      </c>
      <c r="I35" s="11" t="s">
        <v>130</v>
      </c>
    </row>
    <row r="36" spans="2:9" ht="18">
      <c r="B36" s="6" t="s">
        <v>51</v>
      </c>
      <c r="C36" s="11" t="str">
        <f ca="1">Судьи!B22</f>
        <v>Борискин В.Н. (Украина, Харьков, СНК, МС)</v>
      </c>
    </row>
  </sheetData>
  <mergeCells count="26">
    <mergeCell ref="A7:B7"/>
    <mergeCell ref="C8:F8"/>
    <mergeCell ref="A1:B4"/>
    <mergeCell ref="C1:F4"/>
    <mergeCell ref="A5:B5"/>
    <mergeCell ref="C5:F5"/>
    <mergeCell ref="C6:F6"/>
    <mergeCell ref="A6:B6"/>
    <mergeCell ref="C7:F7"/>
    <mergeCell ref="M10:M13"/>
    <mergeCell ref="D10:E10"/>
    <mergeCell ref="D11:D13"/>
    <mergeCell ref="E11:E13"/>
    <mergeCell ref="H12:H13"/>
    <mergeCell ref="J12:J13"/>
    <mergeCell ref="K12:K13"/>
    <mergeCell ref="I12:I13"/>
    <mergeCell ref="G12:G13"/>
    <mergeCell ref="G10:K11"/>
    <mergeCell ref="C10:C13"/>
    <mergeCell ref="A9:F9"/>
    <mergeCell ref="A8:B8"/>
    <mergeCell ref="L10:L13"/>
    <mergeCell ref="A10:A13"/>
    <mergeCell ref="F10:F13"/>
    <mergeCell ref="B10:B13"/>
  </mergeCells>
  <phoneticPr fontId="0" type="noConversion"/>
  <pageMargins left="0.83" right="0.22" top="0.48" bottom="0.2" header="0.18" footer="0.12"/>
  <pageSetup paperSize="9" scale="6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opLeftCell="A10" zoomScale="75" zoomScaleNormal="75" zoomScaleSheetLayoutView="75" workbookViewId="0">
      <selection sqref="A1:B4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tr">
        <f ca="1">Судьи!B5</f>
        <v>Андрушевич Алексей Юрьевич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>
        <v>60</v>
      </c>
      <c r="H15" s="33">
        <v>0</v>
      </c>
      <c r="I15" s="33">
        <v>3</v>
      </c>
      <c r="J15" s="33">
        <v>0</v>
      </c>
      <c r="K15" s="33">
        <v>2</v>
      </c>
      <c r="L15" s="55">
        <f t="shared" ref="L15:L21" si="0">SUM(G15:K15)</f>
        <v>65</v>
      </c>
    </row>
    <row r="16" spans="1:12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>
        <v>70</v>
      </c>
      <c r="H16" s="33">
        <v>0</v>
      </c>
      <c r="I16" s="33">
        <v>3</v>
      </c>
      <c r="J16" s="33">
        <v>3</v>
      </c>
      <c r="K16" s="33">
        <v>3</v>
      </c>
      <c r="L16" s="55">
        <f t="shared" si="0"/>
        <v>79</v>
      </c>
    </row>
    <row r="17" spans="1:14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>
        <v>82</v>
      </c>
      <c r="H17" s="33">
        <v>12</v>
      </c>
      <c r="I17" s="33">
        <v>16</v>
      </c>
      <c r="J17" s="33">
        <v>12</v>
      </c>
      <c r="K17" s="33">
        <v>6</v>
      </c>
      <c r="L17" s="55">
        <f t="shared" si="0"/>
        <v>128</v>
      </c>
    </row>
    <row r="18" spans="1:14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>
        <v>60</v>
      </c>
      <c r="H18" s="33">
        <v>0</v>
      </c>
      <c r="I18" s="33">
        <v>3</v>
      </c>
      <c r="J18" s="33">
        <v>0</v>
      </c>
      <c r="K18" s="33">
        <v>3</v>
      </c>
      <c r="L18" s="55">
        <f t="shared" si="0"/>
        <v>66</v>
      </c>
      <c r="N18" s="1"/>
    </row>
    <row r="19" spans="1:14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>
        <v>75</v>
      </c>
      <c r="H19" s="33">
        <v>9</v>
      </c>
      <c r="I19" s="33">
        <v>6</v>
      </c>
      <c r="J19" s="33">
        <v>4</v>
      </c>
      <c r="K19" s="33">
        <v>4</v>
      </c>
      <c r="L19" s="55">
        <f t="shared" si="0"/>
        <v>98</v>
      </c>
      <c r="N19" s="1"/>
    </row>
    <row r="20" spans="1:14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>
        <v>75</v>
      </c>
      <c r="H20" s="33">
        <v>5</v>
      </c>
      <c r="I20" s="33">
        <v>6</v>
      </c>
      <c r="J20" s="33">
        <v>4</v>
      </c>
      <c r="K20" s="33">
        <v>3</v>
      </c>
      <c r="L20" s="55">
        <f t="shared" si="0"/>
        <v>93</v>
      </c>
      <c r="N20" s="1"/>
    </row>
    <row r="21" spans="1:14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>
        <v>71</v>
      </c>
      <c r="H21" s="33">
        <v>1</v>
      </c>
      <c r="I21" s="33">
        <v>3</v>
      </c>
      <c r="J21" s="33">
        <v>4</v>
      </c>
      <c r="K21" s="33">
        <v>3</v>
      </c>
      <c r="L21" s="55">
        <f t="shared" si="0"/>
        <v>82</v>
      </c>
    </row>
    <row r="22" spans="1:14" ht="34.5" customHeight="1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>
        <v>77</v>
      </c>
      <c r="H22" s="33">
        <v>10</v>
      </c>
      <c r="I22" s="33">
        <v>6</v>
      </c>
      <c r="J22" s="33">
        <v>5</v>
      </c>
      <c r="K22" s="33">
        <v>4</v>
      </c>
      <c r="L22" s="55">
        <f>SUM(G22:K22)</f>
        <v>102</v>
      </c>
    </row>
    <row r="23" spans="1:14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>
        <v>60</v>
      </c>
      <c r="H23" s="33">
        <v>0</v>
      </c>
      <c r="I23" s="33">
        <v>0</v>
      </c>
      <c r="J23" s="33">
        <v>0</v>
      </c>
      <c r="K23" s="33">
        <v>1</v>
      </c>
      <c r="L23" s="55">
        <f>SUM(G23:K23)</f>
        <v>61</v>
      </c>
    </row>
    <row r="24" spans="1:14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33">
        <v>64</v>
      </c>
      <c r="H24" s="33">
        <v>1</v>
      </c>
      <c r="I24" s="33">
        <v>3</v>
      </c>
      <c r="J24" s="33">
        <v>2</v>
      </c>
      <c r="K24" s="33">
        <v>3</v>
      </c>
      <c r="L24" s="55">
        <f>SUM(G24:K24)</f>
        <v>73</v>
      </c>
    </row>
    <row r="25" spans="1:14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33">
        <v>72</v>
      </c>
      <c r="H25" s="33">
        <v>1</v>
      </c>
      <c r="I25" s="33">
        <v>3</v>
      </c>
      <c r="J25" s="33">
        <v>4</v>
      </c>
      <c r="K25" s="33">
        <v>3</v>
      </c>
      <c r="L25" s="55">
        <f>SUM(G25:K25)</f>
        <v>83</v>
      </c>
    </row>
    <row r="27" spans="1:14" s="5" customFormat="1" ht="17.100000000000001" customHeight="1">
      <c r="B27" s="6" t="s">
        <v>20</v>
      </c>
      <c r="D27" s="11"/>
      <c r="F27" s="11" t="str">
        <f ca="1">Судьи!C5</f>
        <v>Андрушевич А.Ю. (Украина, Днепропетровск, С2К, МС)</v>
      </c>
    </row>
  </sheetData>
  <mergeCells count="26">
    <mergeCell ref="A1:B4"/>
    <mergeCell ref="C1:F4"/>
    <mergeCell ref="A5:B5"/>
    <mergeCell ref="C5:F5"/>
    <mergeCell ref="B10:B13"/>
    <mergeCell ref="D10:E10"/>
    <mergeCell ref="D11:D13"/>
    <mergeCell ref="E11:E13"/>
    <mergeCell ref="A10:A13"/>
    <mergeCell ref="A14:L14"/>
    <mergeCell ref="C6:F6"/>
    <mergeCell ref="C7:F7"/>
    <mergeCell ref="A6:B6"/>
    <mergeCell ref="A7:B7"/>
    <mergeCell ref="G10:L11"/>
    <mergeCell ref="H12:H13"/>
    <mergeCell ref="J12:J13"/>
    <mergeCell ref="K12:K13"/>
    <mergeCell ref="L12:L13"/>
    <mergeCell ref="G12:G13"/>
    <mergeCell ref="I12:I13"/>
    <mergeCell ref="C10:C13"/>
    <mergeCell ref="A8:B8"/>
    <mergeCell ref="C8:F8"/>
    <mergeCell ref="A9:F9"/>
    <mergeCell ref="F10:F13"/>
  </mergeCells>
  <phoneticPr fontId="0" type="noConversion"/>
  <pageMargins left="0.62" right="0.21" top="1" bottom="1" header="0.5" footer="0.5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opLeftCell="A10" zoomScale="75" zoomScaleNormal="75" workbookViewId="0">
      <selection activeCell="C28" sqref="C28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tr">
        <f ca="1">Судьи!B6</f>
        <v>Анохин  Алексей Алексеевич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v>4</v>
      </c>
      <c r="F15" s="15">
        <f ca="1">Команды!F15</f>
        <v>2015</v>
      </c>
      <c r="G15" s="33">
        <v>40</v>
      </c>
      <c r="H15" s="33">
        <v>0</v>
      </c>
      <c r="I15" s="33">
        <v>6</v>
      </c>
      <c r="J15" s="33">
        <v>2</v>
      </c>
      <c r="K15" s="33">
        <v>2</v>
      </c>
      <c r="L15" s="55">
        <f t="shared" ref="L15:L23" si="0">SUM(G15:K15)</f>
        <v>50</v>
      </c>
    </row>
    <row r="16" spans="1:12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>
        <v>70</v>
      </c>
      <c r="H16" s="33">
        <v>1</v>
      </c>
      <c r="I16" s="33">
        <v>4</v>
      </c>
      <c r="J16" s="33">
        <v>7</v>
      </c>
      <c r="K16" s="33">
        <v>5</v>
      </c>
      <c r="L16" s="55">
        <f t="shared" si="0"/>
        <v>87</v>
      </c>
    </row>
    <row r="17" spans="1:12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>
        <v>65</v>
      </c>
      <c r="H17" s="33">
        <v>7</v>
      </c>
      <c r="I17" s="33">
        <v>11</v>
      </c>
      <c r="J17" s="33">
        <v>3</v>
      </c>
      <c r="K17" s="33">
        <v>6</v>
      </c>
      <c r="L17" s="55">
        <f t="shared" si="0"/>
        <v>92</v>
      </c>
    </row>
    <row r="18" spans="1:12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v>4</v>
      </c>
      <c r="F18" s="15">
        <f ca="1">Команды!F18</f>
        <v>2015</v>
      </c>
      <c r="G18" s="33">
        <v>41</v>
      </c>
      <c r="H18" s="33">
        <v>1</v>
      </c>
      <c r="I18" s="33">
        <v>7</v>
      </c>
      <c r="J18" s="33">
        <v>2</v>
      </c>
      <c r="K18" s="33">
        <v>3</v>
      </c>
      <c r="L18" s="55">
        <f t="shared" si="0"/>
        <v>54</v>
      </c>
    </row>
    <row r="19" spans="1:12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>
        <v>80</v>
      </c>
      <c r="H19" s="33">
        <v>17</v>
      </c>
      <c r="I19" s="33">
        <v>7</v>
      </c>
      <c r="J19" s="33">
        <v>9</v>
      </c>
      <c r="K19" s="33">
        <v>4</v>
      </c>
      <c r="L19" s="55">
        <f t="shared" si="0"/>
        <v>117</v>
      </c>
    </row>
    <row r="20" spans="1:12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 t="s">
        <v>127</v>
      </c>
      <c r="F20" s="15">
        <f ca="1">Команды!F20</f>
        <v>2015</v>
      </c>
      <c r="G20" s="33">
        <v>60</v>
      </c>
      <c r="H20" s="33">
        <v>14</v>
      </c>
      <c r="I20" s="33">
        <v>3</v>
      </c>
      <c r="J20" s="33">
        <v>8</v>
      </c>
      <c r="K20" s="33">
        <v>5</v>
      </c>
      <c r="L20" s="55">
        <f t="shared" si="0"/>
        <v>90</v>
      </c>
    </row>
    <row r="21" spans="1:12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>
        <v>77</v>
      </c>
      <c r="H21" s="33">
        <v>6</v>
      </c>
      <c r="I21" s="33">
        <v>9</v>
      </c>
      <c r="J21" s="33">
        <v>8</v>
      </c>
      <c r="K21" s="33">
        <v>5</v>
      </c>
      <c r="L21" s="55">
        <f t="shared" si="0"/>
        <v>105</v>
      </c>
    </row>
    <row r="22" spans="1:12" ht="38.25" customHeight="1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 t="s">
        <v>128</v>
      </c>
      <c r="F22" s="15">
        <f ca="1">Команды!F22</f>
        <v>2015</v>
      </c>
      <c r="G22" s="33">
        <v>45</v>
      </c>
      <c r="H22" s="33">
        <v>11</v>
      </c>
      <c r="I22" s="33">
        <v>-3</v>
      </c>
      <c r="J22" s="33">
        <v>2</v>
      </c>
      <c r="K22" s="33">
        <v>3</v>
      </c>
      <c r="L22" s="55">
        <f t="shared" si="0"/>
        <v>58</v>
      </c>
    </row>
    <row r="23" spans="1:12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v>4</v>
      </c>
      <c r="F23" s="15">
        <f ca="1">Команды!F23</f>
        <v>2015</v>
      </c>
      <c r="G23" s="33">
        <v>37</v>
      </c>
      <c r="H23" s="33">
        <v>1</v>
      </c>
      <c r="I23" s="33">
        <v>5</v>
      </c>
      <c r="J23" s="33">
        <v>2</v>
      </c>
      <c r="K23" s="33">
        <v>2</v>
      </c>
      <c r="L23" s="55">
        <f t="shared" si="0"/>
        <v>47</v>
      </c>
    </row>
    <row r="24" spans="1:12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v>4</v>
      </c>
      <c r="F24" s="15">
        <f ca="1">Команды!F24</f>
        <v>2015</v>
      </c>
      <c r="G24" s="33">
        <v>51</v>
      </c>
      <c r="H24" s="33">
        <v>8</v>
      </c>
      <c r="I24" s="33">
        <v>6</v>
      </c>
      <c r="J24" s="33">
        <v>2</v>
      </c>
      <c r="K24" s="33">
        <v>3</v>
      </c>
      <c r="L24" s="55">
        <f>SUM(G24:K24)</f>
        <v>70</v>
      </c>
    </row>
    <row r="25" spans="1:12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 t="s">
        <v>127</v>
      </c>
      <c r="F25" s="15">
        <f ca="1">Команды!F25</f>
        <v>2015</v>
      </c>
      <c r="G25" s="33">
        <v>59</v>
      </c>
      <c r="H25" s="33">
        <v>1</v>
      </c>
      <c r="I25" s="33">
        <v>7</v>
      </c>
      <c r="J25" s="33">
        <v>5</v>
      </c>
      <c r="K25" s="33">
        <v>3</v>
      </c>
      <c r="L25" s="55">
        <f>SUM(G25:K25)</f>
        <v>75</v>
      </c>
    </row>
    <row r="27" spans="1:12" s="5" customFormat="1" ht="17.100000000000001" customHeight="1">
      <c r="B27" s="6" t="s">
        <v>20</v>
      </c>
      <c r="D27" s="11"/>
      <c r="F27" s="11" t="str">
        <f ca="1">Судьи!C6</f>
        <v>Анохин А.А. (Россия, Москва, С1К, 1р)</v>
      </c>
    </row>
  </sheetData>
  <mergeCells count="26">
    <mergeCell ref="A14:L14"/>
    <mergeCell ref="D10:E10"/>
    <mergeCell ref="D11:D13"/>
    <mergeCell ref="E11:E13"/>
    <mergeCell ref="G10:L11"/>
    <mergeCell ref="H12:H13"/>
    <mergeCell ref="J12:J13"/>
    <mergeCell ref="B10:B13"/>
    <mergeCell ref="L12:L13"/>
    <mergeCell ref="A9:F9"/>
    <mergeCell ref="A8:B8"/>
    <mergeCell ref="C8:F8"/>
    <mergeCell ref="K12:K13"/>
    <mergeCell ref="C10:C13"/>
    <mergeCell ref="I12:I13"/>
    <mergeCell ref="F10:F13"/>
    <mergeCell ref="G12:G13"/>
    <mergeCell ref="A10:A13"/>
    <mergeCell ref="A6:B6"/>
    <mergeCell ref="A7:B7"/>
    <mergeCell ref="C6:F6"/>
    <mergeCell ref="A1:B4"/>
    <mergeCell ref="C1:F4"/>
    <mergeCell ref="A5:B5"/>
    <mergeCell ref="C5:F5"/>
    <mergeCell ref="C7:F7"/>
  </mergeCells>
  <phoneticPr fontId="0" type="noConversion"/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opLeftCell="A10" zoomScale="75" zoomScaleNormal="75" workbookViewId="0">
      <selection activeCell="E33" sqref="E33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tr">
        <f ca="1">Судьи!B7</f>
        <v>Боголюбов Дмитрий Петрович 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 t="str">
        <f ca="1">Команды!C14</f>
        <v>Маршруты 5 к.с.</v>
      </c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>
        <v>62</v>
      </c>
      <c r="H15" s="33">
        <v>1</v>
      </c>
      <c r="I15" s="33">
        <v>6</v>
      </c>
      <c r="J15" s="33">
        <v>1</v>
      </c>
      <c r="K15" s="33">
        <v>3</v>
      </c>
      <c r="L15" s="55">
        <f t="shared" ref="L15:L20" si="0">SUM(G15,H15,I15:K15)</f>
        <v>73</v>
      </c>
    </row>
    <row r="16" spans="1:12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>
        <v>73</v>
      </c>
      <c r="H16" s="33">
        <v>5</v>
      </c>
      <c r="I16" s="33">
        <v>7</v>
      </c>
      <c r="J16" s="33">
        <v>4</v>
      </c>
      <c r="K16" s="33">
        <v>6</v>
      </c>
      <c r="L16" s="55">
        <f t="shared" si="0"/>
        <v>95</v>
      </c>
    </row>
    <row r="17" spans="1:12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>
        <v>77</v>
      </c>
      <c r="H17" s="33">
        <v>9</v>
      </c>
      <c r="I17" s="33">
        <v>7</v>
      </c>
      <c r="J17" s="33">
        <v>10</v>
      </c>
      <c r="K17" s="33">
        <v>6</v>
      </c>
      <c r="L17" s="55">
        <f t="shared" si="0"/>
        <v>109</v>
      </c>
    </row>
    <row r="18" spans="1:12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>
        <v>64</v>
      </c>
      <c r="H18" s="33">
        <v>2</v>
      </c>
      <c r="I18" s="33">
        <v>7</v>
      </c>
      <c r="J18" s="33">
        <v>2</v>
      </c>
      <c r="K18" s="33">
        <v>5</v>
      </c>
      <c r="L18" s="55">
        <f t="shared" si="0"/>
        <v>80</v>
      </c>
    </row>
    <row r="19" spans="1:12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>
        <v>82</v>
      </c>
      <c r="H19" s="33">
        <v>16</v>
      </c>
      <c r="I19" s="33">
        <v>10</v>
      </c>
      <c r="J19" s="33">
        <v>10</v>
      </c>
      <c r="K19" s="33">
        <v>7</v>
      </c>
      <c r="L19" s="55">
        <f t="shared" si="0"/>
        <v>125</v>
      </c>
    </row>
    <row r="20" spans="1:12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>
        <v>59</v>
      </c>
      <c r="H20" s="33">
        <v>12</v>
      </c>
      <c r="I20" s="33">
        <v>2</v>
      </c>
      <c r="J20" s="33">
        <v>6</v>
      </c>
      <c r="K20" s="33">
        <v>5</v>
      </c>
      <c r="L20" s="55">
        <f t="shared" si="0"/>
        <v>84</v>
      </c>
    </row>
    <row r="21" spans="1:12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>
        <v>82</v>
      </c>
      <c r="H21" s="33">
        <v>9</v>
      </c>
      <c r="I21" s="33">
        <v>15</v>
      </c>
      <c r="J21" s="33">
        <v>9</v>
      </c>
      <c r="K21" s="33">
        <v>6</v>
      </c>
      <c r="L21" s="55">
        <f>SUM(G21,H21,I21:K21)</f>
        <v>121</v>
      </c>
    </row>
    <row r="22" spans="1:12" ht="47.25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>
        <v>55</v>
      </c>
      <c r="H22" s="33">
        <v>12</v>
      </c>
      <c r="I22" s="33">
        <v>-8</v>
      </c>
      <c r="J22" s="33">
        <v>3</v>
      </c>
      <c r="K22" s="33">
        <v>4</v>
      </c>
      <c r="L22" s="55">
        <f>SUM(G22,H22,I22:K22)</f>
        <v>66</v>
      </c>
    </row>
    <row r="23" spans="1:12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>
        <v>62</v>
      </c>
      <c r="H23" s="33">
        <v>1</v>
      </c>
      <c r="I23" s="33">
        <v>7</v>
      </c>
      <c r="J23" s="33">
        <v>0</v>
      </c>
      <c r="K23" s="33">
        <v>4</v>
      </c>
      <c r="L23" s="55">
        <f>SUM(G23,H23,I23:K23)</f>
        <v>74</v>
      </c>
    </row>
    <row r="24" spans="1:12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33">
        <v>67</v>
      </c>
      <c r="H24" s="33">
        <v>9</v>
      </c>
      <c r="I24" s="33">
        <v>6</v>
      </c>
      <c r="J24" s="33">
        <v>3</v>
      </c>
      <c r="K24" s="33">
        <v>4</v>
      </c>
      <c r="L24" s="55">
        <f>SUM(G24,H24,I24:K24)</f>
        <v>89</v>
      </c>
    </row>
    <row r="25" spans="1:12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33">
        <v>71</v>
      </c>
      <c r="H25" s="33">
        <v>6</v>
      </c>
      <c r="I25" s="33">
        <v>12</v>
      </c>
      <c r="J25" s="33">
        <v>7</v>
      </c>
      <c r="K25" s="33">
        <v>4</v>
      </c>
      <c r="L25" s="55">
        <f>SUM(G25,H25,I25:K25)</f>
        <v>100</v>
      </c>
    </row>
    <row r="27" spans="1:12" s="5" customFormat="1" ht="17.100000000000001" customHeight="1">
      <c r="B27" s="6" t="s">
        <v>20</v>
      </c>
      <c r="D27" s="11"/>
      <c r="F27" s="11" t="str">
        <f ca="1">Судьи!C7</f>
        <v>Боголюбов Д.П. (Россия, Москва, С1К, КМС)</v>
      </c>
    </row>
  </sheetData>
  <mergeCells count="26">
    <mergeCell ref="A1:B4"/>
    <mergeCell ref="C1:F4"/>
    <mergeCell ref="A5:B5"/>
    <mergeCell ref="C5:F5"/>
    <mergeCell ref="B10:B13"/>
    <mergeCell ref="D10:E10"/>
    <mergeCell ref="D11:D13"/>
    <mergeCell ref="E11:E13"/>
    <mergeCell ref="A10:A13"/>
    <mergeCell ref="A14:L14"/>
    <mergeCell ref="C6:F6"/>
    <mergeCell ref="C7:F7"/>
    <mergeCell ref="A6:B6"/>
    <mergeCell ref="A7:B7"/>
    <mergeCell ref="G10:L11"/>
    <mergeCell ref="H12:H13"/>
    <mergeCell ref="J12:J13"/>
    <mergeCell ref="K12:K13"/>
    <mergeCell ref="L12:L13"/>
    <mergeCell ref="G12:G13"/>
    <mergeCell ref="I12:I13"/>
    <mergeCell ref="C10:C13"/>
    <mergeCell ref="A8:B8"/>
    <mergeCell ref="C8:F8"/>
    <mergeCell ref="A9:F9"/>
    <mergeCell ref="F10:F13"/>
  </mergeCells>
  <phoneticPr fontId="0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topLeftCell="A13" zoomScale="75" zoomScaleNormal="100" workbookViewId="0">
      <selection activeCell="N32" sqref="N32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tr">
        <f ca="1">Судьи!B8</f>
        <v>Васильев Юрий Константинович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>
        <v>56</v>
      </c>
      <c r="H15" s="33">
        <v>4</v>
      </c>
      <c r="I15" s="33">
        <v>13</v>
      </c>
      <c r="J15" s="33">
        <v>6</v>
      </c>
      <c r="K15" s="33">
        <v>4</v>
      </c>
      <c r="L15" s="55">
        <f t="shared" ref="L15:L20" si="0">SUM(G15:K15)</f>
        <v>83</v>
      </c>
    </row>
    <row r="16" spans="1:12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>
        <v>70</v>
      </c>
      <c r="H16" s="33">
        <v>6</v>
      </c>
      <c r="I16" s="33">
        <v>8</v>
      </c>
      <c r="J16" s="33">
        <v>8</v>
      </c>
      <c r="K16" s="33">
        <v>6</v>
      </c>
      <c r="L16" s="55">
        <f t="shared" si="0"/>
        <v>98</v>
      </c>
    </row>
    <row r="17" spans="1:19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>
        <v>68</v>
      </c>
      <c r="H17" s="33">
        <v>8</v>
      </c>
      <c r="I17" s="33">
        <v>10</v>
      </c>
      <c r="J17" s="33">
        <v>6</v>
      </c>
      <c r="K17" s="33">
        <v>6</v>
      </c>
      <c r="L17" s="55">
        <f t="shared" si="0"/>
        <v>98</v>
      </c>
    </row>
    <row r="18" spans="1:19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>
        <v>67</v>
      </c>
      <c r="H18" s="33">
        <v>4</v>
      </c>
      <c r="I18" s="33">
        <v>13</v>
      </c>
      <c r="J18" s="33">
        <v>8</v>
      </c>
      <c r="K18" s="33">
        <v>8</v>
      </c>
      <c r="L18" s="55">
        <f t="shared" si="0"/>
        <v>100</v>
      </c>
      <c r="S18" s="1"/>
    </row>
    <row r="19" spans="1:19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>
        <v>80</v>
      </c>
      <c r="H19" s="33">
        <v>20</v>
      </c>
      <c r="I19" s="33">
        <v>17</v>
      </c>
      <c r="J19" s="33">
        <v>16</v>
      </c>
      <c r="K19" s="33">
        <v>8</v>
      </c>
      <c r="L19" s="55">
        <f t="shared" si="0"/>
        <v>141</v>
      </c>
      <c r="S19" s="1"/>
    </row>
    <row r="20" spans="1:19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>
        <v>75</v>
      </c>
      <c r="H20" s="33">
        <v>16</v>
      </c>
      <c r="I20" s="33">
        <v>15</v>
      </c>
      <c r="J20" s="33">
        <v>6</v>
      </c>
      <c r="K20" s="33">
        <v>6</v>
      </c>
      <c r="L20" s="55">
        <f t="shared" si="0"/>
        <v>118</v>
      </c>
      <c r="S20" s="1"/>
    </row>
    <row r="21" spans="1:19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>
        <v>78</v>
      </c>
      <c r="H21" s="33">
        <v>6</v>
      </c>
      <c r="I21" s="33">
        <v>12</v>
      </c>
      <c r="J21" s="33">
        <v>8</v>
      </c>
      <c r="K21" s="33">
        <v>6</v>
      </c>
      <c r="L21" s="55">
        <f>SUM(G21:K21)</f>
        <v>110</v>
      </c>
      <c r="P21" s="83"/>
      <c r="Q21" s="83"/>
      <c r="R21" s="83"/>
    </row>
    <row r="22" spans="1:19" ht="47.25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>
        <v>70</v>
      </c>
      <c r="H22" s="33">
        <v>16</v>
      </c>
      <c r="I22" s="33">
        <v>0</v>
      </c>
      <c r="J22" s="33">
        <v>2</v>
      </c>
      <c r="K22" s="33">
        <v>8</v>
      </c>
      <c r="L22" s="55">
        <f>SUM(G22:K22)</f>
        <v>96</v>
      </c>
      <c r="P22" s="83"/>
      <c r="Q22" s="83"/>
      <c r="R22" s="83"/>
    </row>
    <row r="23" spans="1:19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>
        <v>52</v>
      </c>
      <c r="H23" s="33">
        <v>4</v>
      </c>
      <c r="I23" s="33">
        <v>11</v>
      </c>
      <c r="J23" s="33">
        <v>6</v>
      </c>
      <c r="K23" s="33">
        <v>6</v>
      </c>
      <c r="L23" s="55">
        <f>SUM(G23:K23)</f>
        <v>79</v>
      </c>
      <c r="P23" s="83"/>
      <c r="Q23" s="83"/>
      <c r="R23" s="83"/>
    </row>
    <row r="24" spans="1:19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33">
        <v>65</v>
      </c>
      <c r="H24" s="33">
        <v>10</v>
      </c>
      <c r="I24" s="33">
        <v>10</v>
      </c>
      <c r="J24" s="33">
        <v>6</v>
      </c>
      <c r="K24" s="33">
        <v>6</v>
      </c>
      <c r="L24" s="55">
        <f>SUM(G24:K24)</f>
        <v>97</v>
      </c>
    </row>
    <row r="25" spans="1:19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33">
        <v>82</v>
      </c>
      <c r="H25" s="33">
        <v>10</v>
      </c>
      <c r="I25" s="33">
        <v>17</v>
      </c>
      <c r="J25" s="33">
        <v>10</v>
      </c>
      <c r="K25" s="33">
        <v>6</v>
      </c>
      <c r="L25" s="55">
        <f>SUM(G25:K25)</f>
        <v>125</v>
      </c>
    </row>
    <row r="27" spans="1:19" s="5" customFormat="1" ht="17.100000000000001" customHeight="1">
      <c r="B27" s="6" t="s">
        <v>20</v>
      </c>
      <c r="D27" s="11"/>
      <c r="F27" s="11" t="str">
        <f ca="1">Судьи!C8</f>
        <v>Васильев Ю.К. (Украина, Харьков, СНК, МС)</v>
      </c>
    </row>
  </sheetData>
  <mergeCells count="26">
    <mergeCell ref="A14:L14"/>
    <mergeCell ref="D10:E10"/>
    <mergeCell ref="D11:D13"/>
    <mergeCell ref="E11:E13"/>
    <mergeCell ref="G10:L11"/>
    <mergeCell ref="H12:H13"/>
    <mergeCell ref="J12:J13"/>
    <mergeCell ref="B10:B13"/>
    <mergeCell ref="L12:L13"/>
    <mergeCell ref="A9:F9"/>
    <mergeCell ref="A8:B8"/>
    <mergeCell ref="C8:F8"/>
    <mergeCell ref="K12:K13"/>
    <mergeCell ref="C10:C13"/>
    <mergeCell ref="I12:I13"/>
    <mergeCell ref="F10:F13"/>
    <mergeCell ref="G12:G13"/>
    <mergeCell ref="A10:A13"/>
    <mergeCell ref="A6:B6"/>
    <mergeCell ref="A7:B7"/>
    <mergeCell ref="C6:F6"/>
    <mergeCell ref="A1:B4"/>
    <mergeCell ref="C1:F4"/>
    <mergeCell ref="A5:B5"/>
    <mergeCell ref="C5:F5"/>
    <mergeCell ref="C7:F7"/>
  </mergeCells>
  <phoneticPr fontId="0" type="noConversion"/>
  <pageMargins left="0.75" right="0.75" top="1" bottom="1" header="0.5" footer="0.5"/>
  <pageSetup paperSize="9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D12" zoomScale="75" zoomScaleNormal="100" workbookViewId="0">
      <selection activeCell="L30" sqref="L30"/>
    </sheetView>
  </sheetViews>
  <sheetFormatPr defaultRowHeight="12.75"/>
  <cols>
    <col min="1" max="1" width="3.7109375" customWidth="1"/>
    <col min="2" max="2" width="28" customWidth="1"/>
    <col min="3" max="3" width="28.7109375" customWidth="1"/>
    <col min="4" max="4" width="9.28515625" customWidth="1"/>
    <col min="5" max="5" width="7.140625" customWidth="1"/>
    <col min="6" max="6" width="26" customWidth="1"/>
    <col min="7" max="11" width="8.7109375" customWidth="1"/>
    <col min="12" max="12" width="10.28515625" customWidth="1"/>
    <col min="13" max="16384" width="9.140625" style="1"/>
  </cols>
  <sheetData>
    <row r="1" spans="1:12" ht="12.75" customHeight="1">
      <c r="A1" s="94" t="s">
        <v>0</v>
      </c>
      <c r="B1" s="94"/>
      <c r="C1" s="124" t="str">
        <f ca="1">Команды!C1</f>
        <v>Международная федерация спортивного туризма</v>
      </c>
      <c r="D1" s="124"/>
      <c r="E1" s="125"/>
      <c r="F1" s="125"/>
      <c r="G1" s="68"/>
      <c r="H1" s="69"/>
      <c r="I1" s="69"/>
      <c r="J1" s="69"/>
      <c r="K1" s="69"/>
      <c r="L1" s="70"/>
    </row>
    <row r="2" spans="1:12" ht="12.75" customHeight="1">
      <c r="A2" s="94"/>
      <c r="B2" s="94"/>
      <c r="C2" s="125"/>
      <c r="D2" s="125"/>
      <c r="E2" s="125"/>
      <c r="F2" s="125"/>
      <c r="G2" s="71"/>
      <c r="H2" s="1"/>
      <c r="I2" s="1"/>
      <c r="J2" s="1"/>
      <c r="K2" s="1"/>
      <c r="L2" s="72"/>
    </row>
    <row r="3" spans="1:12" ht="12.75" customHeight="1">
      <c r="A3" s="94"/>
      <c r="B3" s="94"/>
      <c r="C3" s="125"/>
      <c r="D3" s="125"/>
      <c r="E3" s="125"/>
      <c r="F3" s="125"/>
      <c r="G3" s="71"/>
      <c r="H3" s="1"/>
      <c r="I3" s="1"/>
      <c r="J3" s="1"/>
      <c r="K3" s="1"/>
      <c r="L3" s="72"/>
    </row>
    <row r="4" spans="1:12" ht="12.75" customHeight="1">
      <c r="A4" s="94"/>
      <c r="B4" s="94"/>
      <c r="C4" s="125"/>
      <c r="D4" s="125"/>
      <c r="E4" s="125"/>
      <c r="F4" s="125"/>
      <c r="G4" s="71"/>
      <c r="H4" s="1"/>
      <c r="I4" s="1"/>
      <c r="J4" s="1"/>
      <c r="K4" s="1"/>
      <c r="L4" s="72"/>
    </row>
    <row r="5" spans="1:12" ht="15.75">
      <c r="A5" s="93" t="str">
        <f ca="1">Команды!A5</f>
        <v>Ранг соревнований</v>
      </c>
      <c r="B5" s="93"/>
      <c r="C5" s="93" t="str">
        <f ca="1">Команды!C5</f>
        <v>Чемпионат мира по спортивному туризму 2016 г.</v>
      </c>
      <c r="D5" s="93"/>
      <c r="E5" s="93"/>
      <c r="F5" s="93"/>
      <c r="G5" s="71"/>
      <c r="H5" s="1"/>
      <c r="I5" s="1"/>
      <c r="J5" s="1"/>
      <c r="K5" s="1"/>
      <c r="L5" s="72"/>
    </row>
    <row r="6" spans="1:12" ht="16.5" customHeight="1">
      <c r="A6" s="93" t="str">
        <f ca="1">Команды!A6</f>
        <v>Вид программы</v>
      </c>
      <c r="B6" s="93"/>
      <c r="C6" s="119" t="str">
        <f ca="1">Команды!C6</f>
        <v>Спортивные маршруты 5 к.с.</v>
      </c>
      <c r="D6" s="119"/>
      <c r="E6" s="119"/>
      <c r="F6" s="119"/>
      <c r="G6" s="71"/>
      <c r="H6" s="1"/>
      <c r="I6" s="1"/>
      <c r="J6" s="1"/>
      <c r="K6" s="1"/>
      <c r="L6" s="72"/>
    </row>
    <row r="7" spans="1:12" ht="15.75">
      <c r="A7" s="93" t="str">
        <f ca="1">Команды!A7</f>
        <v>Дисциплина</v>
      </c>
      <c r="B7" s="93"/>
      <c r="C7" s="93" t="str">
        <f ca="1">Команды!C7</f>
        <v>Маршрут велосипедный</v>
      </c>
      <c r="D7" s="93"/>
      <c r="E7" s="93"/>
      <c r="F7" s="93"/>
      <c r="G7" s="71"/>
      <c r="H7" s="1"/>
      <c r="I7" s="1"/>
      <c r="J7" s="1"/>
      <c r="K7" s="1"/>
      <c r="L7" s="72"/>
    </row>
    <row r="8" spans="1:12" ht="15.75">
      <c r="A8" s="93" t="str">
        <f ca="1">Команды!A8</f>
        <v>ПОКАЗАТЕЛЬ</v>
      </c>
      <c r="B8" s="93"/>
      <c r="C8" s="93" t="str">
        <f ca="1">Команды!C8</f>
        <v>Сложность/Новизна/Безопасность/Напряженность/Полезность</v>
      </c>
      <c r="D8" s="93"/>
      <c r="E8" s="93"/>
      <c r="F8" s="93"/>
      <c r="G8" s="71"/>
      <c r="H8" s="1"/>
      <c r="I8" s="1"/>
      <c r="J8" s="1"/>
      <c r="K8" s="1"/>
      <c r="L8" s="73"/>
    </row>
    <row r="9" spans="1:12" ht="21" customHeight="1">
      <c r="A9" s="88" t="str">
        <f ca="1">Команды!A9</f>
        <v>ИТОГОВЫЙ ПРОТОКОЛ</v>
      </c>
      <c r="B9" s="88"/>
      <c r="C9" s="88"/>
      <c r="D9" s="88"/>
      <c r="E9" s="88"/>
      <c r="F9" s="88"/>
      <c r="G9" s="74"/>
      <c r="H9" s="75"/>
      <c r="I9" s="75"/>
      <c r="J9" s="75"/>
      <c r="K9" s="75"/>
      <c r="L9" s="76"/>
    </row>
    <row r="10" spans="1:12" ht="15" customHeight="1">
      <c r="A10" s="91" t="str">
        <f ca="1">Команды!A10</f>
        <v>№</v>
      </c>
      <c r="B10" s="91" t="str">
        <f ca="1">Команды!B10</f>
        <v xml:space="preserve">Руководитель
(Ф.И.О., регион) </v>
      </c>
      <c r="C10" s="91" t="str">
        <f ca="1">Команды!C10</f>
        <v>Маршрут</v>
      </c>
      <c r="D10" s="90" t="str">
        <f ca="1">Команды!D10</f>
        <v xml:space="preserve">КС </v>
      </c>
      <c r="E10" s="90"/>
      <c r="F10" s="90" t="str">
        <f ca="1">Команды!F10</f>
        <v>Сроки</v>
      </c>
      <c r="G10" s="108" t="str">
        <f ca="1">Судьи!B9</f>
        <v>Иванченко Ярослав Игоревич</v>
      </c>
      <c r="H10" s="108"/>
      <c r="I10" s="108"/>
      <c r="J10" s="108"/>
      <c r="K10" s="108"/>
      <c r="L10" s="108"/>
    </row>
    <row r="11" spans="1:12" s="50" customFormat="1" ht="38.25" customHeight="1">
      <c r="A11" s="91"/>
      <c r="B11" s="91"/>
      <c r="C11" s="91"/>
      <c r="D11" s="92" t="str">
        <f ca="1">Команды!D11</f>
        <v>заявл.</v>
      </c>
      <c r="E11" s="126" t="str">
        <f ca="1">Команды!E11</f>
        <v>факт.</v>
      </c>
      <c r="F11" s="90"/>
      <c r="G11" s="108"/>
      <c r="H11" s="108"/>
      <c r="I11" s="108"/>
      <c r="J11" s="108"/>
      <c r="K11" s="108"/>
      <c r="L11" s="108"/>
    </row>
    <row r="12" spans="1:12" s="50" customFormat="1" ht="13.5" customHeight="1">
      <c r="A12" s="91"/>
      <c r="B12" s="91"/>
      <c r="C12" s="91"/>
      <c r="D12" s="92"/>
      <c r="E12" s="126"/>
      <c r="F12" s="90"/>
      <c r="G12" s="90" t="s">
        <v>19</v>
      </c>
      <c r="H12" s="90" t="s">
        <v>13</v>
      </c>
      <c r="I12" s="90" t="s">
        <v>14</v>
      </c>
      <c r="J12" s="90" t="s">
        <v>15</v>
      </c>
      <c r="K12" s="90" t="s">
        <v>16</v>
      </c>
      <c r="L12" s="123" t="s">
        <v>10</v>
      </c>
    </row>
    <row r="13" spans="1:12" s="49" customFormat="1" ht="39" customHeight="1">
      <c r="A13" s="91"/>
      <c r="B13" s="91"/>
      <c r="C13" s="91"/>
      <c r="D13" s="92"/>
      <c r="E13" s="126"/>
      <c r="F13" s="90"/>
      <c r="G13" s="90"/>
      <c r="H13" s="90"/>
      <c r="I13" s="90"/>
      <c r="J13" s="90"/>
      <c r="K13" s="90"/>
      <c r="L13" s="123"/>
    </row>
    <row r="14" spans="1:12" s="49" customFormat="1" ht="21.75" customHeight="1">
      <c r="A14" s="120" t="str">
        <f ca="1">Команды!C14</f>
        <v>Маршруты 5 к.с.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2"/>
    </row>
    <row r="15" spans="1:12" ht="47.25">
      <c r="A15" s="42">
        <f ca="1">Команды!A15</f>
        <v>1</v>
      </c>
      <c r="B15" s="16" t="str">
        <f ca="1">Команды!B15</f>
        <v>Вертеленко А. Г. (Украина, Северодонецк)</v>
      </c>
      <c r="C15" s="17" t="str">
        <f ca="1">Команды!C15</f>
        <v>Карпаты</v>
      </c>
      <c r="D15" s="15">
        <f ca="1">Команды!D15</f>
        <v>5</v>
      </c>
      <c r="E15" s="15">
        <f ca="1">Команды!E15</f>
        <v>5</v>
      </c>
      <c r="F15" s="15">
        <f ca="1">Команды!F15</f>
        <v>2015</v>
      </c>
      <c r="G15" s="33">
        <v>55</v>
      </c>
      <c r="H15" s="33">
        <v>2</v>
      </c>
      <c r="I15" s="33">
        <v>9</v>
      </c>
      <c r="J15" s="33">
        <v>4</v>
      </c>
      <c r="K15" s="33">
        <v>7</v>
      </c>
      <c r="L15" s="55">
        <f t="shared" ref="L15:L21" si="0">SUM(G15:K15)</f>
        <v>77</v>
      </c>
    </row>
    <row r="16" spans="1:12" ht="31.5">
      <c r="A16" s="42">
        <f ca="1">Команды!A16</f>
        <v>2</v>
      </c>
      <c r="B16" s="16" t="str">
        <f ca="1">Команды!B16</f>
        <v>Григорьева Т.В. (Россия, Люберцы)</v>
      </c>
      <c r="C16" s="17" t="str">
        <f ca="1">Команды!C16</f>
        <v>Тянь-Шань</v>
      </c>
      <c r="D16" s="15">
        <f ca="1">Команды!D16</f>
        <v>5</v>
      </c>
      <c r="E16" s="15">
        <f ca="1">Команды!E16</f>
        <v>5</v>
      </c>
      <c r="F16" s="15">
        <f ca="1">Команды!F16</f>
        <v>2015</v>
      </c>
      <c r="G16" s="33">
        <v>70</v>
      </c>
      <c r="H16" s="33">
        <v>5</v>
      </c>
      <c r="I16" s="33">
        <v>10</v>
      </c>
      <c r="J16" s="33">
        <v>8</v>
      </c>
      <c r="K16" s="33">
        <v>8</v>
      </c>
      <c r="L16" s="55">
        <f t="shared" si="0"/>
        <v>101</v>
      </c>
    </row>
    <row r="17" spans="1:12" ht="31.5">
      <c r="A17" s="42">
        <f ca="1">Команды!A17</f>
        <v>3</v>
      </c>
      <c r="B17" s="16" t="str">
        <f ca="1">Команды!B17</f>
        <v>Журавлёв А.В. (Россия, Красногорск)</v>
      </c>
      <c r="C17" s="17" t="str">
        <f ca="1">Команды!C17</f>
        <v>Кольский п-ов</v>
      </c>
      <c r="D17" s="15">
        <f ca="1">Команды!D17</f>
        <v>5</v>
      </c>
      <c r="E17" s="15">
        <f ca="1">Команды!E17</f>
        <v>5</v>
      </c>
      <c r="F17" s="15">
        <f ca="1">Команды!F17</f>
        <v>2015</v>
      </c>
      <c r="G17" s="33">
        <v>60</v>
      </c>
      <c r="H17" s="33">
        <v>10</v>
      </c>
      <c r="I17" s="33">
        <v>10</v>
      </c>
      <c r="J17" s="33">
        <v>8</v>
      </c>
      <c r="K17" s="33">
        <v>8</v>
      </c>
      <c r="L17" s="55">
        <f t="shared" si="0"/>
        <v>96</v>
      </c>
    </row>
    <row r="18" spans="1:12" s="49" customFormat="1" ht="31.5">
      <c r="A18" s="42">
        <f ca="1">Команды!A18</f>
        <v>4</v>
      </c>
      <c r="B18" s="16" t="str">
        <f ca="1">Команды!B18</f>
        <v>Иванов А.В. (Украина, Северодонецк)</v>
      </c>
      <c r="C18" s="17" t="str">
        <f ca="1">Команды!C18</f>
        <v>Карпаты</v>
      </c>
      <c r="D18" s="15">
        <f ca="1">Команды!D18</f>
        <v>5</v>
      </c>
      <c r="E18" s="15">
        <f ca="1">Команды!E18</f>
        <v>5</v>
      </c>
      <c r="F18" s="15">
        <f ca="1">Команды!F18</f>
        <v>2015</v>
      </c>
      <c r="G18" s="33">
        <v>55</v>
      </c>
      <c r="H18" s="33">
        <v>2</v>
      </c>
      <c r="I18" s="33">
        <v>9</v>
      </c>
      <c r="J18" s="33">
        <v>4</v>
      </c>
      <c r="K18" s="33">
        <v>7</v>
      </c>
      <c r="L18" s="55">
        <f t="shared" si="0"/>
        <v>77</v>
      </c>
    </row>
    <row r="19" spans="1:12" s="49" customFormat="1" ht="31.5">
      <c r="A19" s="42">
        <f ca="1">Команды!A19</f>
        <v>5</v>
      </c>
      <c r="B19" s="16" t="str">
        <f ca="1">Команды!B19</f>
        <v>Козинов С.В. (Украина, Днепропетровск)</v>
      </c>
      <c r="C19" s="17" t="str">
        <f ca="1">Команды!C19</f>
        <v>Анды</v>
      </c>
      <c r="D19" s="15">
        <f ca="1">Команды!D19</f>
        <v>5</v>
      </c>
      <c r="E19" s="15">
        <f ca="1">Команды!E19</f>
        <v>5</v>
      </c>
      <c r="F19" s="15">
        <f ca="1">Команды!F19</f>
        <v>2014</v>
      </c>
      <c r="G19" s="33">
        <v>89</v>
      </c>
      <c r="H19" s="33">
        <v>20</v>
      </c>
      <c r="I19" s="33">
        <v>20</v>
      </c>
      <c r="J19" s="33">
        <v>18</v>
      </c>
      <c r="K19" s="33">
        <v>8</v>
      </c>
      <c r="L19" s="55">
        <f t="shared" si="0"/>
        <v>155</v>
      </c>
    </row>
    <row r="20" spans="1:12" s="49" customFormat="1" ht="31.5">
      <c r="A20" s="42">
        <f ca="1">Команды!A20</f>
        <v>6</v>
      </c>
      <c r="B20" s="16" t="str">
        <f ca="1">Команды!B20</f>
        <v>Комаров Н.А. (Россия, Волгоград)</v>
      </c>
      <c r="C20" s="17" t="str">
        <f ca="1">Команды!C20</f>
        <v>Китай</v>
      </c>
      <c r="D20" s="15">
        <f ca="1">Команды!D20</f>
        <v>5</v>
      </c>
      <c r="E20" s="15">
        <f ca="1">Команды!E20</f>
        <v>5</v>
      </c>
      <c r="F20" s="15">
        <f ca="1">Команды!F20</f>
        <v>2015</v>
      </c>
      <c r="G20" s="33">
        <v>85</v>
      </c>
      <c r="H20" s="33">
        <v>18</v>
      </c>
      <c r="I20" s="33">
        <v>20</v>
      </c>
      <c r="J20" s="33">
        <v>18</v>
      </c>
      <c r="K20" s="33">
        <v>8</v>
      </c>
      <c r="L20" s="55">
        <f t="shared" si="0"/>
        <v>149</v>
      </c>
    </row>
    <row r="21" spans="1:12" ht="31.5">
      <c r="A21" s="42">
        <f ca="1">Команды!A21</f>
        <v>7</v>
      </c>
      <c r="B21" s="16" t="str">
        <f ca="1">Команды!B21</f>
        <v>Кузов А.В. (Россия,              ВК 3Х9)</v>
      </c>
      <c r="C21" s="17" t="str">
        <f ca="1">Команды!C21</f>
        <v>Киргизия</v>
      </c>
      <c r="D21" s="15">
        <f ca="1">Команды!D21</f>
        <v>5</v>
      </c>
      <c r="E21" s="15">
        <f ca="1">Команды!E21</f>
        <v>5</v>
      </c>
      <c r="F21" s="15">
        <f ca="1">Команды!F21</f>
        <v>2015</v>
      </c>
      <c r="G21" s="33">
        <v>89</v>
      </c>
      <c r="H21" s="33">
        <v>18</v>
      </c>
      <c r="I21" s="33">
        <v>20</v>
      </c>
      <c r="J21" s="33">
        <v>18</v>
      </c>
      <c r="K21" s="33">
        <v>8</v>
      </c>
      <c r="L21" s="55">
        <f t="shared" si="0"/>
        <v>153</v>
      </c>
    </row>
    <row r="22" spans="1:12" ht="47.25">
      <c r="A22" s="42">
        <f ca="1">Команды!A22</f>
        <v>8</v>
      </c>
      <c r="B22" s="16" t="str">
        <f ca="1">Команды!B22</f>
        <v>Пономарев С.Ю. (Россия, Новосибирск)</v>
      </c>
      <c r="C22" s="17" t="str">
        <f ca="1">Команды!C22</f>
        <v>Западный Китай</v>
      </c>
      <c r="D22" s="15">
        <f ca="1">Команды!D22</f>
        <v>5</v>
      </c>
      <c r="E22" s="15">
        <f ca="1">Команды!E22</f>
        <v>5</v>
      </c>
      <c r="F22" s="15">
        <f ca="1">Команды!F22</f>
        <v>2015</v>
      </c>
      <c r="G22" s="33">
        <v>87</v>
      </c>
      <c r="H22" s="33">
        <v>17</v>
      </c>
      <c r="I22" s="33">
        <v>3</v>
      </c>
      <c r="J22" s="33">
        <v>10</v>
      </c>
      <c r="K22" s="33">
        <v>8</v>
      </c>
      <c r="L22" s="55">
        <f>SUM(G22:K22)</f>
        <v>125</v>
      </c>
    </row>
    <row r="23" spans="1:12" ht="31.5">
      <c r="A23" s="42">
        <f ca="1">Команды!A23</f>
        <v>9</v>
      </c>
      <c r="B23" s="16" t="str">
        <f ca="1">Команды!B23</f>
        <v>Попов В.Н. (Украина, Комсомольск)</v>
      </c>
      <c r="C23" s="17" t="str">
        <f ca="1">Команды!C23</f>
        <v>Карпаты</v>
      </c>
      <c r="D23" s="15">
        <f ca="1">Команды!D23</f>
        <v>5</v>
      </c>
      <c r="E23" s="15">
        <f ca="1">Команды!E23</f>
        <v>5</v>
      </c>
      <c r="F23" s="15">
        <f ca="1">Команды!F23</f>
        <v>2015</v>
      </c>
      <c r="G23" s="33">
        <v>55</v>
      </c>
      <c r="H23" s="33">
        <v>14</v>
      </c>
      <c r="I23" s="33">
        <v>7</v>
      </c>
      <c r="J23" s="33">
        <v>2</v>
      </c>
      <c r="K23" s="33">
        <v>12</v>
      </c>
      <c r="L23" s="55">
        <f>SUM(G23:K23)</f>
        <v>90</v>
      </c>
    </row>
    <row r="24" spans="1:12" ht="31.5">
      <c r="A24" s="42">
        <f ca="1">Команды!A24</f>
        <v>10</v>
      </c>
      <c r="B24" s="16" t="str">
        <f ca="1">Команды!B24</f>
        <v>Проценко Д.А. (Украина, Одесса)</v>
      </c>
      <c r="C24" s="17" t="str">
        <f ca="1">Команды!C24</f>
        <v>Болгария</v>
      </c>
      <c r="D24" s="15">
        <f ca="1">Команды!D24</f>
        <v>5</v>
      </c>
      <c r="E24" s="15">
        <f ca="1">Команды!E24</f>
        <v>5</v>
      </c>
      <c r="F24" s="15">
        <f ca="1">Команды!F24</f>
        <v>2015</v>
      </c>
      <c r="G24" s="33">
        <v>65</v>
      </c>
      <c r="H24" s="33">
        <v>15</v>
      </c>
      <c r="I24" s="33">
        <v>12</v>
      </c>
      <c r="J24" s="33">
        <v>14</v>
      </c>
      <c r="K24" s="33">
        <v>5</v>
      </c>
      <c r="L24" s="55">
        <f>SUM(G24:K24)</f>
        <v>111</v>
      </c>
    </row>
    <row r="25" spans="1:12" ht="31.5">
      <c r="A25" s="42">
        <f ca="1">Команды!A25</f>
        <v>11</v>
      </c>
      <c r="B25" s="16" t="str">
        <f ca="1">Команды!B25</f>
        <v>Сахно А.В.         (Украина, Киев)</v>
      </c>
      <c r="C25" s="17" t="str">
        <f ca="1">Команды!C25</f>
        <v>Грузия, Турция</v>
      </c>
      <c r="D25" s="15">
        <f ca="1">Команды!D25</f>
        <v>5</v>
      </c>
      <c r="E25" s="15">
        <f ca="1">Команды!E25</f>
        <v>5</v>
      </c>
      <c r="F25" s="15">
        <f ca="1">Команды!F25</f>
        <v>2015</v>
      </c>
      <c r="G25" s="33">
        <v>70</v>
      </c>
      <c r="H25" s="33">
        <v>10</v>
      </c>
      <c r="I25" s="33">
        <v>12</v>
      </c>
      <c r="J25" s="33">
        <v>15</v>
      </c>
      <c r="K25" s="33">
        <v>7</v>
      </c>
      <c r="L25" s="55">
        <f>SUM(G25:K25)</f>
        <v>114</v>
      </c>
    </row>
    <row r="27" spans="1:12" s="5" customFormat="1" ht="17.100000000000001" customHeight="1">
      <c r="B27" s="6" t="s">
        <v>20</v>
      </c>
      <c r="D27" s="11"/>
      <c r="F27" s="11" t="str">
        <f ca="1">Судьи!C9</f>
        <v>Иванченко Я.И. (Украина, Кривой Рог, С2К, МС)</v>
      </c>
    </row>
    <row r="30" spans="1:12">
      <c r="F30" s="1"/>
      <c r="G30" s="1"/>
      <c r="H30" s="1"/>
      <c r="I30" s="1"/>
      <c r="J30" s="1"/>
      <c r="K30" s="1"/>
    </row>
    <row r="31" spans="1:12">
      <c r="F31" s="1"/>
      <c r="G31" s="84"/>
      <c r="H31" s="84"/>
      <c r="I31" s="84"/>
      <c r="J31" s="84"/>
      <c r="K31" s="84"/>
    </row>
    <row r="32" spans="1:12">
      <c r="F32" s="1"/>
      <c r="G32" s="1"/>
      <c r="H32" s="1"/>
      <c r="I32" s="1"/>
      <c r="J32" s="1"/>
      <c r="K32" s="1"/>
    </row>
  </sheetData>
  <mergeCells count="26">
    <mergeCell ref="A1:B4"/>
    <mergeCell ref="C1:F4"/>
    <mergeCell ref="A5:B5"/>
    <mergeCell ref="C5:F5"/>
    <mergeCell ref="B10:B13"/>
    <mergeCell ref="D10:E10"/>
    <mergeCell ref="D11:D13"/>
    <mergeCell ref="E11:E13"/>
    <mergeCell ref="A10:A13"/>
    <mergeCell ref="A14:L14"/>
    <mergeCell ref="C6:F6"/>
    <mergeCell ref="C7:F7"/>
    <mergeCell ref="A6:B6"/>
    <mergeCell ref="A7:B7"/>
    <mergeCell ref="G10:L11"/>
    <mergeCell ref="H12:H13"/>
    <mergeCell ref="J12:J13"/>
    <mergeCell ref="K12:K13"/>
    <mergeCell ref="L12:L13"/>
    <mergeCell ref="G12:G13"/>
    <mergeCell ref="I12:I13"/>
    <mergeCell ref="C10:C13"/>
    <mergeCell ref="A8:B8"/>
    <mergeCell ref="C8:F8"/>
    <mergeCell ref="A9:F9"/>
    <mergeCell ref="F10:F13"/>
  </mergeCells>
  <phoneticPr fontId="0" type="noConversion"/>
  <pageMargins left="0.75" right="0.75" top="1" bottom="1" header="0.5" footer="0.5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12</vt:i4>
      </vt:variant>
    </vt:vector>
  </HeadingPairs>
  <TitlesOfParts>
    <vt:vector size="34" baseType="lpstr">
      <vt:lpstr>1</vt:lpstr>
      <vt:lpstr>Судьи</vt:lpstr>
      <vt:lpstr>Команды</vt:lpstr>
      <vt:lpstr>Итог</vt:lpstr>
      <vt:lpstr>С-1</vt:lpstr>
      <vt:lpstr>С-2</vt:lpstr>
      <vt:lpstr>С-3</vt:lpstr>
      <vt:lpstr>С-4</vt:lpstr>
      <vt:lpstr>С-5</vt:lpstr>
      <vt:lpstr>С-6</vt:lpstr>
      <vt:lpstr>С-7</vt:lpstr>
      <vt:lpstr>С-8</vt:lpstr>
      <vt:lpstr>С-9</vt:lpstr>
      <vt:lpstr>С-10</vt:lpstr>
      <vt:lpstr>С-11</vt:lpstr>
      <vt:lpstr>С-12</vt:lpstr>
      <vt:lpstr>С-13</vt:lpstr>
      <vt:lpstr>Сложность</vt:lpstr>
      <vt:lpstr>Новизна</vt:lpstr>
      <vt:lpstr>Без-сть</vt:lpstr>
      <vt:lpstr>Напр-сть</vt:lpstr>
      <vt:lpstr>Полезность</vt:lpstr>
      <vt:lpstr>'Без-сть'!Область_печати</vt:lpstr>
      <vt:lpstr>Итог!Область_печати</vt:lpstr>
      <vt:lpstr>Команды!Область_печати</vt:lpstr>
      <vt:lpstr>'Напр-сть'!Область_печати</vt:lpstr>
      <vt:lpstr>Новизна!Область_печати</vt:lpstr>
      <vt:lpstr>Полезность!Область_печати</vt:lpstr>
      <vt:lpstr>'С-1'!Область_печати</vt:lpstr>
      <vt:lpstr>'С-2'!Область_печати</vt:lpstr>
      <vt:lpstr>'С-3'!Область_печати</vt:lpstr>
      <vt:lpstr>'С-4'!Область_печати</vt:lpstr>
      <vt:lpstr>'С-5'!Область_печати</vt:lpstr>
      <vt:lpstr>Сложность!Область_печати</vt:lpstr>
    </vt:vector>
  </TitlesOfParts>
  <Company>Kostin&amp;Ko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Рамиль Деянов(г.Москва)</dc:creator>
  <cp:lastModifiedBy>SASHA</cp:lastModifiedBy>
  <cp:lastPrinted>2016-02-28T13:54:27Z</cp:lastPrinted>
  <dcterms:created xsi:type="dcterms:W3CDTF">2003-04-07T10:52:52Z</dcterms:created>
  <dcterms:modified xsi:type="dcterms:W3CDTF">2016-02-28T14:59:55Z</dcterms:modified>
</cp:coreProperties>
</file>